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S_Depot\B&amp;S - Reports\Valuation Report\2019\"/>
    </mc:Choice>
  </mc:AlternateContent>
  <bookViews>
    <workbookView xWindow="8770" yWindow="50" windowWidth="13360" windowHeight="6900" tabRatio="918" firstSheet="3" activeTab="3"/>
  </bookViews>
  <sheets>
    <sheet name="MOBILE" sheetId="9" state="hidden" r:id="rId1"/>
    <sheet name="Type then Month" sheetId="36" state="hidden" r:id="rId2"/>
    <sheet name="YoY Change - 2014-2015" sheetId="94" state="hidden" r:id="rId3"/>
    <sheet name="TEMPLATE CY 2018" sheetId="112" r:id="rId4"/>
    <sheet name="June 2017 - CY" sheetId="113" r:id="rId5"/>
  </sheet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N8" i="112" l="1"/>
  <c r="L8" i="112"/>
  <c r="N15" i="112"/>
  <c r="L15" i="112"/>
  <c r="L17" i="112"/>
  <c r="N17" i="112"/>
  <c r="H8" i="112"/>
  <c r="F8" i="112"/>
  <c r="H15" i="112"/>
  <c r="K8" i="112"/>
  <c r="I8" i="112"/>
  <c r="K15" i="112"/>
  <c r="I15" i="112"/>
  <c r="K17" i="112"/>
  <c r="I17" i="112"/>
  <c r="E8" i="112"/>
  <c r="C8" i="112"/>
  <c r="E15" i="112"/>
  <c r="C15" i="112"/>
  <c r="N19" i="112" l="1"/>
  <c r="M19" i="112"/>
  <c r="L19" i="112"/>
  <c r="H19" i="112"/>
  <c r="G19" i="112"/>
  <c r="F19" i="112"/>
  <c r="J19" i="112" l="1"/>
  <c r="D19" i="112"/>
  <c r="I19" i="112" l="1"/>
  <c r="K19" i="112"/>
  <c r="C19" i="112" l="1"/>
  <c r="E19" i="112"/>
  <c r="E17" i="113"/>
  <c r="D19" i="113"/>
  <c r="J19" i="113" s="1"/>
  <c r="D18" i="113"/>
  <c r="J18" i="113" s="1"/>
  <c r="D17" i="113"/>
  <c r="J17" i="113" s="1"/>
  <c r="D16" i="113"/>
  <c r="D15" i="113"/>
  <c r="J15" i="113" s="1"/>
  <c r="D14" i="113"/>
  <c r="J14" i="113" s="1"/>
  <c r="D13" i="113"/>
  <c r="D12" i="113"/>
  <c r="J12" i="113" s="1"/>
  <c r="D9" i="113"/>
  <c r="J9" i="113" s="1"/>
  <c r="D8" i="113"/>
  <c r="J8" i="113" s="1"/>
  <c r="C17" i="113"/>
  <c r="I17" i="113" s="1"/>
  <c r="E19" i="113"/>
  <c r="E18" i="113"/>
  <c r="E16" i="113"/>
  <c r="E14" i="113"/>
  <c r="K14" i="113" s="1"/>
  <c r="E12" i="113"/>
  <c r="K12" i="113" s="1"/>
  <c r="E11" i="113"/>
  <c r="E10" i="113"/>
  <c r="K10" i="113" s="1"/>
  <c r="D10" i="113"/>
  <c r="J10" i="113" s="1"/>
  <c r="D7" i="113"/>
  <c r="C19" i="113"/>
  <c r="I19" i="113" s="1"/>
  <c r="C18" i="113"/>
  <c r="C16" i="113"/>
  <c r="I16" i="113" s="1"/>
  <c r="C10" i="113"/>
  <c r="I10" i="113" s="1"/>
  <c r="C9" i="113"/>
  <c r="I9" i="113" s="1"/>
  <c r="C8" i="113"/>
  <c r="I8" i="113" s="1"/>
  <c r="G19" i="113"/>
  <c r="G18" i="113"/>
  <c r="H17" i="113"/>
  <c r="G17" i="113"/>
  <c r="F17" i="113"/>
  <c r="G16" i="113"/>
  <c r="M16" i="113" s="1"/>
  <c r="G15" i="113"/>
  <c r="M15" i="113" s="1"/>
  <c r="G14" i="113"/>
  <c r="M14" i="113" s="1"/>
  <c r="G13" i="113"/>
  <c r="M13" i="113" s="1"/>
  <c r="G12" i="113"/>
  <c r="G9" i="113"/>
  <c r="G8" i="113"/>
  <c r="J16" i="113"/>
  <c r="F18" i="113"/>
  <c r="H11" i="113"/>
  <c r="N11" i="113" s="1"/>
  <c r="G7" i="113"/>
  <c r="M7" i="113" s="1"/>
  <c r="C20" i="9"/>
  <c r="C21" i="9"/>
  <c r="B21" i="9"/>
  <c r="B20" i="9"/>
  <c r="G20" i="113"/>
  <c r="M20" i="113" s="1"/>
  <c r="F20" i="113"/>
  <c r="L20" i="113" s="1"/>
  <c r="J13" i="113"/>
  <c r="K17" i="113"/>
  <c r="M12" i="113"/>
  <c r="M18" i="113"/>
  <c r="F19" i="113"/>
  <c r="H19" i="113"/>
  <c r="H18" i="113"/>
  <c r="N18" i="113" s="1"/>
  <c r="F16" i="113"/>
  <c r="L16" i="113" s="1"/>
  <c r="E7" i="113"/>
  <c r="E20" i="113" s="1"/>
  <c r="K20" i="113" s="1"/>
  <c r="F14" i="113"/>
  <c r="L14" i="113" s="1"/>
  <c r="E13" i="113"/>
  <c r="H16" i="113"/>
  <c r="H15" i="113"/>
  <c r="F13" i="113"/>
  <c r="L13" i="113" s="1"/>
  <c r="D11" i="113"/>
  <c r="C15" i="113"/>
  <c r="I15" i="113" s="1"/>
  <c r="H13" i="113"/>
  <c r="H12" i="113"/>
  <c r="N12" i="113" s="1"/>
  <c r="H14" i="113"/>
  <c r="N14" i="113" s="1"/>
  <c r="C14" i="113"/>
  <c r="C13" i="113"/>
  <c r="H10" i="113"/>
  <c r="N10" i="113" s="1"/>
  <c r="F15" i="113"/>
  <c r="L15" i="113" s="1"/>
  <c r="F10" i="113"/>
  <c r="L10" i="113" s="1"/>
  <c r="E15" i="113"/>
  <c r="F6" i="94"/>
  <c r="C12" i="113"/>
  <c r="F8" i="113"/>
  <c r="L8" i="113" s="1"/>
  <c r="G10" i="113"/>
  <c r="F7" i="113"/>
  <c r="L7" i="113" s="1"/>
  <c r="F12" i="113"/>
  <c r="L12" i="113" s="1"/>
  <c r="C11" i="113"/>
  <c r="I11" i="113" s="1"/>
  <c r="F11" i="113"/>
  <c r="H7" i="113"/>
  <c r="G11" i="113"/>
  <c r="H8" i="113"/>
  <c r="N8" i="113" s="1"/>
  <c r="D20" i="113"/>
  <c r="J20" i="113" s="1"/>
  <c r="E8" i="113"/>
  <c r="E9" i="113"/>
  <c r="K9" i="113" s="1"/>
  <c r="H9" i="113"/>
  <c r="N9" i="113" s="1"/>
  <c r="F9" i="113"/>
  <c r="C7" i="113"/>
  <c r="C20" i="113" s="1"/>
  <c r="I20" i="113" s="1"/>
  <c r="M17" i="113"/>
  <c r="L17" i="113"/>
  <c r="M8" i="113"/>
  <c r="M9" i="113"/>
  <c r="M19" i="113"/>
  <c r="N17" i="113"/>
  <c r="I14" i="113"/>
  <c r="K11" i="113"/>
  <c r="K15" i="113"/>
  <c r="I13" i="113"/>
  <c r="K13" i="113"/>
  <c r="N7" i="113"/>
  <c r="M11" i="113"/>
  <c r="K16" i="113"/>
  <c r="K7" i="94"/>
  <c r="I18" i="113"/>
  <c r="N19" i="113"/>
  <c r="I12" i="113"/>
  <c r="L19" i="113"/>
  <c r="K19" i="113"/>
  <c r="K18" i="113"/>
  <c r="J11" i="113"/>
  <c r="L18" i="113"/>
  <c r="J7" i="113"/>
  <c r="K8" i="113"/>
  <c r="F7" i="94"/>
  <c r="F5" i="94"/>
  <c r="L11" i="113"/>
  <c r="N16" i="113"/>
  <c r="N15" i="113"/>
  <c r="M10" i="113"/>
  <c r="L9" i="113"/>
  <c r="N13" i="113"/>
  <c r="M7" i="94"/>
  <c r="L7" i="94"/>
  <c r="H20" i="113"/>
  <c r="N20" i="113" s="1"/>
  <c r="L6" i="94"/>
  <c r="L5" i="94"/>
  <c r="K6" i="94"/>
  <c r="M6" i="94"/>
  <c r="K5" i="94"/>
  <c r="M5" i="94"/>
  <c r="I7" i="113" l="1"/>
  <c r="K7" i="113"/>
</calcChain>
</file>

<file path=xl/sharedStrings.xml><?xml version="1.0" encoding="utf-8"?>
<sst xmlns="http://schemas.openxmlformats.org/spreadsheetml/2006/main" count="151" uniqueCount="84">
  <si>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</si>
  <si>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</si>
  <si>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</si>
  <si>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</si>
  <si>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</si>
  <si>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</si>
  <si>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</si>
  <si>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</si>
  <si>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</si>
  <si>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</si>
  <si>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</si>
  <si>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</si>
  <si>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New Permits</t>
  </si>
  <si>
    <t>Remodel</t>
  </si>
  <si>
    <t>Total Permits</t>
  </si>
  <si>
    <t>Total Valuation</t>
  </si>
  <si>
    <t>New</t>
  </si>
  <si>
    <t>Units</t>
  </si>
  <si>
    <t>Duplex</t>
  </si>
  <si>
    <t>Permits</t>
  </si>
  <si>
    <t>Valuation</t>
  </si>
  <si>
    <t>Additions</t>
  </si>
  <si>
    <t>Multiplex</t>
  </si>
  <si>
    <t>Pools &amp; Spas</t>
  </si>
  <si>
    <t>Mobile Homes</t>
  </si>
  <si>
    <t>Signs</t>
  </si>
  <si>
    <t>Miscellaneous</t>
  </si>
  <si>
    <t>GRAND TOTAL</t>
  </si>
  <si>
    <t>Single</t>
  </si>
  <si>
    <t>Family</t>
  </si>
  <si>
    <t>Dwellings</t>
  </si>
  <si>
    <t>Commercial</t>
  </si>
  <si>
    <t>Fiscal YTD</t>
  </si>
  <si>
    <t>Calendar YTD</t>
  </si>
  <si>
    <t>Single Family Dwellings</t>
  </si>
  <si>
    <t>FY</t>
  </si>
  <si>
    <t>Cal</t>
  </si>
  <si>
    <t xml:space="preserve">GRAND TOTAL </t>
  </si>
  <si>
    <t xml:space="preserve">New </t>
  </si>
  <si>
    <t xml:space="preserve">Additions </t>
  </si>
  <si>
    <t>Permit Type</t>
  </si>
  <si>
    <t>Description</t>
  </si>
  <si>
    <t>Mobile Structures 2015</t>
  </si>
  <si>
    <t>06/27/13 per Jessica all mobile stats will be counted in miscellaneous</t>
  </si>
  <si>
    <t>Month</t>
  </si>
  <si>
    <t>Grand Total</t>
  </si>
  <si>
    <t>Sum of Permits</t>
  </si>
  <si>
    <t>Data</t>
  </si>
  <si>
    <t>Count of Units</t>
  </si>
  <si>
    <t>Sum of Valuation</t>
  </si>
  <si>
    <t>(blank)</t>
  </si>
  <si>
    <t>Multi Family Dwellings</t>
  </si>
  <si>
    <t>CY</t>
  </si>
  <si>
    <t>BUILDING  &amp; SAFETY  PERMITS</t>
  </si>
  <si>
    <t>Monthly Comparison</t>
  </si>
  <si>
    <t xml:space="preserve">Multi </t>
  </si>
  <si>
    <t>CALENDAR SUMMARY OF BUILDING PERMITS</t>
  </si>
  <si>
    <t>New SFD Permits</t>
  </si>
  <si>
    <t>New Commercial Permits</t>
  </si>
  <si>
    <t>% Change: MoM December 2014-2015</t>
  </si>
  <si>
    <t>Dec-15</t>
  </si>
  <si>
    <t>Dec-14</t>
  </si>
  <si>
    <t>MoM % Change</t>
  </si>
  <si>
    <t>% Change: YoY 2014-2015 (CY)</t>
  </si>
  <si>
    <t>2015</t>
  </si>
  <si>
    <t>2014</t>
  </si>
  <si>
    <t>YoY % Change</t>
  </si>
  <si>
    <t>January 2016 - June 2016</t>
  </si>
  <si>
    <t>CALENDAR Year Comparison</t>
  </si>
  <si>
    <t>January 2017 - June 2017</t>
  </si>
  <si>
    <t>Multi-Family</t>
  </si>
  <si>
    <t>New (Tracts &amp; Custom)</t>
  </si>
  <si>
    <t>New (Shells &amp; Complete Bldgs)</t>
  </si>
  <si>
    <t>Miscellaneous (OTC; Mechanical; Electrical &amp; Plumbing)</t>
  </si>
  <si>
    <t>Miscellaneous (OTC-over the counter, minor work)</t>
  </si>
  <si>
    <t>GRAND TOTALS</t>
  </si>
  <si>
    <t>BUILDING PERMIT REVENUE</t>
  </si>
  <si>
    <t>TI Remodel/Additions</t>
  </si>
  <si>
    <t>SUMMARY OF BUILDING PERMIT ACTIVITY</t>
  </si>
  <si>
    <t>BUILDING PERMITS ISSUED</t>
  </si>
  <si>
    <t xml:space="preserve"> Calendar Year Comparison</t>
  </si>
  <si>
    <t>Tenant Improvements/Remodel</t>
  </si>
  <si>
    <t>January - May 2019</t>
  </si>
  <si>
    <t>January -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</si>
</sst>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;[Red]#,##0"/>
    <numFmt numFmtId="165" formatCode="&quot;$&quot;#,##0;[Red]&quot;$&quot;#,##0"/>
    <numFmt numFmtId="166" formatCode="0;[Red]0"/>
  </numFmts>
  <fonts count="12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2" xfId="0" applyNumberFormat="1" applyFont="1" applyBorder="1"/>
    <xf numFmtId="37" fontId="3" fillId="0" borderId="2" xfId="0" applyNumberFormat="1" applyFont="1" applyBorder="1"/>
    <xf numFmtId="0" fontId="3" fillId="0" borderId="0" xfId="0" applyFont="1"/>
    <xf numFmtId="0" fontId="3" fillId="0" borderId="2" xfId="0" applyFont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0" applyFont="1"/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" fontId="5" fillId="0" borderId="0" xfId="0" applyNumberFormat="1" applyFont="1" applyAlignment="1">
      <alignment vertical="top"/>
    </xf>
    <xf numFmtId="4" fontId="2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pivotButton="1" applyBorder="1"/>
    <xf numFmtId="0" fontId="0" fillId="0" borderId="8" xfId="0" applyBorder="1"/>
    <xf numFmtId="0" fontId="0" fillId="0" borderId="9" xfId="0" applyBorder="1"/>
    <xf numFmtId="0" fontId="0" fillId="0" borderId="8" xfId="0" applyNumberFormat="1" applyBorder="1"/>
    <xf numFmtId="0" fontId="0" fillId="0" borderId="10" xfId="0" applyBorder="1"/>
    <xf numFmtId="0" fontId="0" fillId="0" borderId="11" xfId="0" applyNumberFormat="1" applyBorder="1"/>
    <xf numFmtId="44" fontId="0" fillId="0" borderId="12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44" fontId="0" fillId="0" borderId="9" xfId="0" applyNumberFormat="1" applyBorder="1"/>
    <xf numFmtId="0" fontId="0" fillId="0" borderId="13" xfId="0" applyBorder="1"/>
    <xf numFmtId="164" fontId="2" fillId="0" borderId="2" xfId="0" applyNumberFormat="1" applyFont="1" applyBorder="1"/>
    <xf numFmtId="0" fontId="0" fillId="0" borderId="14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4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3" fontId="2" fillId="0" borderId="2" xfId="0" applyNumberFormat="1" applyFont="1" applyBorder="1"/>
    <xf numFmtId="0" fontId="3" fillId="0" borderId="0" xfId="0" applyFont="1" applyFill="1" applyBorder="1"/>
    <xf numFmtId="164" fontId="2" fillId="0" borderId="15" xfId="0" applyNumberFormat="1" applyFont="1" applyBorder="1"/>
    <xf numFmtId="3" fontId="2" fillId="0" borderId="16" xfId="0" applyNumberFormat="1" applyFont="1" applyBorder="1"/>
    <xf numFmtId="164" fontId="2" fillId="0" borderId="16" xfId="0" applyNumberFormat="1" applyFont="1" applyBorder="1"/>
    <xf numFmtId="3" fontId="3" fillId="0" borderId="2" xfId="0" applyNumberFormat="1" applyFont="1" applyBorder="1"/>
    <xf numFmtId="44" fontId="3" fillId="0" borderId="17" xfId="1" applyFont="1" applyBorder="1"/>
    <xf numFmtId="44" fontId="2" fillId="0" borderId="1" xfId="1" applyFont="1" applyBorder="1"/>
    <xf numFmtId="44" fontId="2" fillId="0" borderId="17" xfId="1" applyFont="1" applyBorder="1"/>
    <xf numFmtId="44" fontId="2" fillId="0" borderId="18" xfId="1" applyFont="1" applyBorder="1"/>
    <xf numFmtId="0" fontId="0" fillId="0" borderId="19" xfId="0" applyBorder="1"/>
    <xf numFmtId="14" fontId="0" fillId="0" borderId="19" xfId="0" applyNumberFormat="1" applyBorder="1"/>
    <xf numFmtId="0" fontId="0" fillId="0" borderId="7" xfId="0" applyNumberFormat="1" applyBorder="1"/>
    <xf numFmtId="0" fontId="0" fillId="0" borderId="20" xfId="0" applyNumberFormat="1" applyBorder="1"/>
    <xf numFmtId="44" fontId="0" fillId="0" borderId="21" xfId="0" applyNumberFormat="1" applyBorder="1"/>
    <xf numFmtId="0" fontId="0" fillId="0" borderId="14" xfId="0" applyBorder="1"/>
    <xf numFmtId="17" fontId="0" fillId="0" borderId="0" xfId="0" applyNumberFormat="1" applyBorder="1"/>
    <xf numFmtId="17" fontId="2" fillId="0" borderId="1" xfId="0" applyNumberFormat="1" applyFont="1" applyBorder="1"/>
    <xf numFmtId="3" fontId="0" fillId="0" borderId="0" xfId="0" applyNumberFormat="1" applyBorder="1"/>
    <xf numFmtId="9" fontId="0" fillId="0" borderId="1" xfId="2" applyFont="1" applyBorder="1"/>
    <xf numFmtId="0" fontId="3" fillId="0" borderId="3" xfId="0" applyFont="1" applyBorder="1"/>
    <xf numFmtId="3" fontId="0" fillId="0" borderId="2" xfId="0" applyNumberFormat="1" applyBorder="1"/>
    <xf numFmtId="9" fontId="0" fillId="0" borderId="17" xfId="2" applyFont="1" applyBorder="1"/>
    <xf numFmtId="0" fontId="0" fillId="0" borderId="0" xfId="0" applyNumberFormat="1" applyBorder="1"/>
    <xf numFmtId="166" fontId="2" fillId="0" borderId="14" xfId="0" applyNumberFormat="1" applyFont="1" applyBorder="1"/>
    <xf numFmtId="166" fontId="2" fillId="0" borderId="3" xfId="0" applyNumberFormat="1" applyFont="1" applyBorder="1"/>
    <xf numFmtId="166" fontId="2" fillId="0" borderId="15" xfId="0" applyNumberFormat="1" applyFont="1" applyBorder="1"/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2" xfId="0" applyFont="1" applyBorder="1" applyAlignment="1">
      <alignment wrapText="1"/>
    </xf>
    <xf numFmtId="0" fontId="10" fillId="0" borderId="0" xfId="0" applyFont="1" applyFill="1" applyBorder="1"/>
    <xf numFmtId="0" fontId="10" fillId="0" borderId="2" xfId="0" applyFont="1" applyBorder="1"/>
    <xf numFmtId="0" fontId="11" fillId="0" borderId="17" xfId="0" applyFont="1" applyBorder="1"/>
    <xf numFmtId="0" fontId="11" fillId="0" borderId="2" xfId="0" applyFont="1" applyBorder="1"/>
    <xf numFmtId="0" fontId="10" fillId="4" borderId="16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42" fontId="3" fillId="4" borderId="15" xfId="0" applyNumberFormat="1" applyFont="1" applyFill="1" applyBorder="1" applyAlignment="1">
      <alignment horizontal="center"/>
    </xf>
    <xf numFmtId="42" fontId="3" fillId="4" borderId="16" xfId="0" applyNumberFormat="1" applyFont="1" applyFill="1" applyBorder="1" applyAlignment="1">
      <alignment horizontal="center"/>
    </xf>
    <xf numFmtId="42" fontId="3" fillId="4" borderId="18" xfId="0" applyNumberFormat="1" applyFont="1" applyFill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164" fontId="3" fillId="4" borderId="18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2" fillId="0" borderId="14" xfId="0" applyNumberFormat="1" applyFont="1" applyFill="1" applyBorder="1"/>
    <xf numFmtId="3" fontId="2" fillId="0" borderId="0" xfId="0" applyNumberFormat="1" applyFont="1" applyFill="1" applyBorder="1"/>
    <xf numFmtId="44" fontId="2" fillId="0" borderId="1" xfId="1" applyFont="1" applyFill="1" applyBorder="1"/>
    <xf numFmtId="164" fontId="2" fillId="0" borderId="3" xfId="0" applyNumberFormat="1" applyFont="1" applyFill="1" applyBorder="1"/>
    <xf numFmtId="3" fontId="2" fillId="0" borderId="2" xfId="0" applyNumberFormat="1" applyFont="1" applyFill="1" applyBorder="1"/>
    <xf numFmtId="44" fontId="2" fillId="0" borderId="17" xfId="1" applyFont="1" applyFill="1" applyBorder="1"/>
    <xf numFmtId="164" fontId="2" fillId="0" borderId="0" xfId="0" applyNumberFormat="1" applyFont="1" applyFill="1" applyBorder="1"/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0" borderId="3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center" vertical="center"/>
    </xf>
    <xf numFmtId="17" fontId="7" fillId="0" borderId="0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2" fontId="3" fillId="0" borderId="15" xfId="0" applyNumberFormat="1" applyFont="1" applyBorder="1" applyAlignment="1">
      <alignment horizontal="center"/>
    </xf>
    <xf numFmtId="42" fontId="3" fillId="0" borderId="16" xfId="0" applyNumberFormat="1" applyFont="1" applyBorder="1" applyAlignment="1">
      <alignment horizontal="center"/>
    </xf>
    <xf numFmtId="42" fontId="3" fillId="0" borderId="18" xfId="0" applyNumberFormat="1" applyFont="1" applyBorder="1" applyAlignment="1">
      <alignment horizontal="center"/>
    </xf>
    <xf numFmtId="0" fontId="10" fillId="0" borderId="16" xfId="0" applyFont="1" applyBorder="1" applyAlignment="1"/>
    <xf numFmtId="0" fontId="10" fillId="0" borderId="2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3" fillId="0" borderId="16" xfId="0" applyFont="1" applyBorder="1" applyAlignment="1"/>
    <xf numFmtId="0" fontId="3" fillId="0" borderId="2" xfId="0" applyFont="1" applyBorder="1" applyAlignment="1">
      <alignment horizontal="center"/>
    </xf>
    <xf numFmtId="17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9525</xdr:rowOff>
    </xdr:from>
    <xdr:to>
      <xdr:col>1</xdr:col>
      <xdr:colOff>1095374</xdr:colOff>
      <xdr:row>5</xdr:row>
      <xdr:rowOff>695</xdr:rowOff>
    </xdr:to>
    <xdr:pic>
      <xdr:nvPicPr>
        <xdr:cNvPr id="89117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" y="180975"/>
          <a:ext cx="981075" cy="99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409575</xdr:colOff>
      <xdr:row>5</xdr:row>
      <xdr:rowOff>114300</xdr:rowOff>
    </xdr:to>
    <xdr:pic>
      <xdr:nvPicPr>
        <xdr:cNvPr id="90140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in Guthrie" refreshedDate="42129.682901736109" createdVersion="1" refreshedVersion="4" recordCount="236" upgradeOnRefresh="1">
  <cacheSource type="worksheet">
    <worksheetSource name="Table12"/>
  </cacheSource>
  <cacheFields count="8">
    <cacheField name="FY" numFmtId="0">
      <sharedItems containsMixedTypes="1" containsNumber="1" containsInteger="1" minValue="2015" maxValue="2016" count="4">
        <n v="2015"/>
        <n v="2016"/>
        <s v="FY"/>
        <s v="Cal"/>
      </sharedItems>
    </cacheField>
    <cacheField name="CY" numFmtId="0">
      <sharedItems containsMixedTypes="1" containsNumber="1" containsInteger="1" minValue="2014" maxValue="2015" count="3">
        <n v="2014"/>
        <n v="2015"/>
        <s v="GRAND TOTAL "/>
      </sharedItems>
    </cacheField>
    <cacheField name="Month" numFmtId="0">
      <sharedItems containsNonDate="0" containsDate="1" containsString="0" containsBlank="1" minDate="2014-07-01T00:00:00" maxDate="2015-12-02T00:00:00" count="19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m/>
      </sharedItems>
    </cacheField>
    <cacheField name="Permit Type" numFmtId="0">
      <sharedItems containsBlank="1" count="10">
        <s v="Single Family Dwellings"/>
        <s v="Multi Family Dwellings"/>
        <s v="Commercial"/>
        <s v="Pools &amp; Spas"/>
        <s v="Mobile Homes"/>
        <s v="Signs"/>
        <s v="Miscellaneous"/>
        <m/>
        <s v="Apartments" u="1"/>
        <s v="GRAND TOTAL " u="1"/>
      </sharedItems>
    </cacheField>
    <cacheField name="Description" numFmtId="0">
      <sharedItems containsBlank="1" count="9">
        <s v="New "/>
        <s v="Additions"/>
        <s v="Remodel"/>
        <s v="Duplex"/>
        <s v="Multiplex"/>
        <m/>
        <s v="Formula1" f="1"/>
        <s v="Cal" u="1"/>
        <s v="FY" u="1"/>
      </sharedItems>
    </cacheField>
    <cacheField name="Permits" numFmtId="0">
      <sharedItems containsMixedTypes="1" containsNumber="1" containsInteger="1" minValue="0" maxValue="3120"/>
    </cacheField>
    <cacheField name="Units" numFmtId="0">
      <sharedItems containsString="0" containsBlank="1" containsNumber="1" containsInteger="1" minValue="0" maxValue="860"/>
    </cacheField>
    <cacheField name="Valuation" numFmtId="0">
      <sharedItems containsMixedTypes="1" containsNumber="1" minValue="0" maxValue="391810701.46999997"/>
    </cacheField>
  </cacheFields>
  <calculatedItems count="1">
    <calculatedItem>
      <pivotArea cacheIndex="1" outline="0" fieldPosition="0">
        <references count="1">
          <reference field="4" count="1">
            <x v="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  <x v="0"/>
    <x v="0"/>
    <x v="0"/>
    <n v="197"/>
    <n v="197"/>
    <n v="27472031"/>
  </r>
  <r>
    <x v="0"/>
    <x v="0"/>
    <x v="0"/>
    <x v="0"/>
    <x v="1"/>
    <n v="7"/>
    <m/>
    <n v="1249375"/>
  </r>
  <r>
    <x v="0"/>
    <x v="0"/>
    <x v="0"/>
    <x v="0"/>
    <x v="2"/>
    <n v="14"/>
    <m/>
    <n v="870575"/>
  </r>
  <r>
    <x v="0"/>
    <x v="0"/>
    <x v="0"/>
    <x v="1"/>
    <x v="3"/>
    <n v="0"/>
    <n v="0"/>
    <n v="0"/>
  </r>
  <r>
    <x v="0"/>
    <x v="0"/>
    <x v="0"/>
    <x v="1"/>
    <x v="4"/>
    <n v="0"/>
    <n v="0"/>
    <n v="0"/>
  </r>
  <r>
    <x v="0"/>
    <x v="0"/>
    <x v="0"/>
    <x v="1"/>
    <x v="2"/>
    <n v="2"/>
    <m/>
    <n v="221777"/>
  </r>
  <r>
    <x v="0"/>
    <x v="0"/>
    <x v="0"/>
    <x v="2"/>
    <x v="0"/>
    <n v="6"/>
    <m/>
    <n v="187000"/>
  </r>
  <r>
    <x v="0"/>
    <x v="0"/>
    <x v="0"/>
    <x v="2"/>
    <x v="1"/>
    <n v="1"/>
    <m/>
    <n v="80000"/>
  </r>
  <r>
    <x v="0"/>
    <x v="0"/>
    <x v="0"/>
    <x v="2"/>
    <x v="2"/>
    <n v="108"/>
    <m/>
    <n v="26928477.969999999"/>
  </r>
  <r>
    <x v="0"/>
    <x v="0"/>
    <x v="0"/>
    <x v="3"/>
    <x v="5"/>
    <n v="39"/>
    <m/>
    <n v="1598756"/>
  </r>
  <r>
    <x v="0"/>
    <x v="0"/>
    <x v="0"/>
    <x v="4"/>
    <x v="5"/>
    <n v="0"/>
    <m/>
    <n v="0"/>
  </r>
  <r>
    <x v="0"/>
    <x v="0"/>
    <x v="0"/>
    <x v="5"/>
    <x v="5"/>
    <n v="42"/>
    <m/>
    <n v="379711"/>
  </r>
  <r>
    <x v="0"/>
    <x v="0"/>
    <x v="0"/>
    <x v="6"/>
    <x v="5"/>
    <n v="196"/>
    <m/>
    <n v="4423536.43"/>
  </r>
  <r>
    <x v="0"/>
    <x v="0"/>
    <x v="1"/>
    <x v="0"/>
    <x v="0"/>
    <n v="83"/>
    <n v="83"/>
    <n v="11086513"/>
  </r>
  <r>
    <x v="0"/>
    <x v="0"/>
    <x v="1"/>
    <x v="0"/>
    <x v="1"/>
    <n v="6"/>
    <m/>
    <n v="163500"/>
  </r>
  <r>
    <x v="0"/>
    <x v="0"/>
    <x v="1"/>
    <x v="0"/>
    <x v="2"/>
    <n v="12"/>
    <m/>
    <n v="404000"/>
  </r>
  <r>
    <x v="0"/>
    <x v="0"/>
    <x v="1"/>
    <x v="1"/>
    <x v="3"/>
    <n v="0"/>
    <n v="0"/>
    <n v="0"/>
  </r>
  <r>
    <x v="0"/>
    <x v="0"/>
    <x v="1"/>
    <x v="1"/>
    <x v="4"/>
    <n v="0"/>
    <n v="0"/>
    <n v="0"/>
  </r>
  <r>
    <x v="0"/>
    <x v="0"/>
    <x v="1"/>
    <x v="1"/>
    <x v="2"/>
    <n v="0"/>
    <m/>
    <n v="0"/>
  </r>
  <r>
    <x v="0"/>
    <x v="0"/>
    <x v="1"/>
    <x v="2"/>
    <x v="0"/>
    <n v="5"/>
    <m/>
    <n v="5545000"/>
  </r>
  <r>
    <x v="0"/>
    <x v="0"/>
    <x v="1"/>
    <x v="2"/>
    <x v="1"/>
    <n v="0"/>
    <m/>
    <n v="0"/>
  </r>
  <r>
    <x v="0"/>
    <x v="0"/>
    <x v="1"/>
    <x v="2"/>
    <x v="2"/>
    <n v="52"/>
    <m/>
    <n v="39017423"/>
  </r>
  <r>
    <x v="0"/>
    <x v="0"/>
    <x v="1"/>
    <x v="3"/>
    <x v="5"/>
    <n v="25"/>
    <m/>
    <n v="890674"/>
  </r>
  <r>
    <x v="0"/>
    <x v="0"/>
    <x v="1"/>
    <x v="4"/>
    <x v="5"/>
    <n v="0"/>
    <m/>
    <n v="0"/>
  </r>
  <r>
    <x v="0"/>
    <x v="0"/>
    <x v="1"/>
    <x v="5"/>
    <x v="5"/>
    <n v="36"/>
    <m/>
    <n v="174026"/>
  </r>
  <r>
    <x v="0"/>
    <x v="0"/>
    <x v="1"/>
    <x v="6"/>
    <x v="5"/>
    <n v="160"/>
    <m/>
    <n v="2102728"/>
  </r>
  <r>
    <x v="0"/>
    <x v="0"/>
    <x v="2"/>
    <x v="0"/>
    <x v="0"/>
    <n v="99"/>
    <n v="99"/>
    <n v="15092260"/>
  </r>
  <r>
    <x v="0"/>
    <x v="0"/>
    <x v="2"/>
    <x v="0"/>
    <x v="1"/>
    <n v="2"/>
    <m/>
    <n v="16500"/>
  </r>
  <r>
    <x v="0"/>
    <x v="0"/>
    <x v="2"/>
    <x v="0"/>
    <x v="2"/>
    <n v="13"/>
    <m/>
    <n v="222500"/>
  </r>
  <r>
    <x v="0"/>
    <x v="0"/>
    <x v="2"/>
    <x v="1"/>
    <x v="3"/>
    <n v="0"/>
    <n v="0"/>
    <n v="0"/>
  </r>
  <r>
    <x v="0"/>
    <x v="0"/>
    <x v="2"/>
    <x v="1"/>
    <x v="4"/>
    <n v="0"/>
    <n v="0"/>
    <n v="0"/>
  </r>
  <r>
    <x v="0"/>
    <x v="0"/>
    <x v="2"/>
    <x v="1"/>
    <x v="2"/>
    <n v="0"/>
    <m/>
    <n v="0"/>
  </r>
  <r>
    <x v="0"/>
    <x v="0"/>
    <x v="2"/>
    <x v="2"/>
    <x v="0"/>
    <n v="3"/>
    <m/>
    <n v="467670"/>
  </r>
  <r>
    <x v="0"/>
    <x v="0"/>
    <x v="2"/>
    <x v="2"/>
    <x v="1"/>
    <n v="0"/>
    <m/>
    <n v="0"/>
  </r>
  <r>
    <x v="0"/>
    <x v="0"/>
    <x v="2"/>
    <x v="2"/>
    <x v="2"/>
    <n v="50"/>
    <m/>
    <n v="8261771.5800000001"/>
  </r>
  <r>
    <x v="0"/>
    <x v="0"/>
    <x v="2"/>
    <x v="3"/>
    <x v="5"/>
    <n v="31"/>
    <m/>
    <n v="1286635"/>
  </r>
  <r>
    <x v="0"/>
    <x v="0"/>
    <x v="2"/>
    <x v="4"/>
    <x v="5"/>
    <n v="0"/>
    <m/>
    <n v="0"/>
  </r>
  <r>
    <x v="0"/>
    <x v="0"/>
    <x v="2"/>
    <x v="5"/>
    <x v="5"/>
    <n v="58"/>
    <m/>
    <n v="349288"/>
  </r>
  <r>
    <x v="0"/>
    <x v="0"/>
    <x v="2"/>
    <x v="6"/>
    <x v="5"/>
    <n v="156"/>
    <m/>
    <n v="2383499"/>
  </r>
  <r>
    <x v="0"/>
    <x v="0"/>
    <x v="3"/>
    <x v="0"/>
    <x v="0"/>
    <n v="91"/>
    <n v="91"/>
    <n v="17985990"/>
  </r>
  <r>
    <x v="0"/>
    <x v="0"/>
    <x v="3"/>
    <x v="0"/>
    <x v="1"/>
    <n v="10"/>
    <m/>
    <n v="1152170"/>
  </r>
  <r>
    <x v="0"/>
    <x v="0"/>
    <x v="3"/>
    <x v="0"/>
    <x v="2"/>
    <n v="20"/>
    <m/>
    <n v="368810"/>
  </r>
  <r>
    <x v="0"/>
    <x v="0"/>
    <x v="3"/>
    <x v="1"/>
    <x v="3"/>
    <n v="0"/>
    <n v="0"/>
    <n v="0"/>
  </r>
  <r>
    <x v="0"/>
    <x v="0"/>
    <x v="3"/>
    <x v="1"/>
    <x v="4"/>
    <n v="0"/>
    <n v="0"/>
    <n v="0"/>
  </r>
  <r>
    <x v="0"/>
    <x v="0"/>
    <x v="3"/>
    <x v="1"/>
    <x v="2"/>
    <n v="1"/>
    <m/>
    <n v="2200"/>
  </r>
  <r>
    <x v="0"/>
    <x v="0"/>
    <x v="3"/>
    <x v="2"/>
    <x v="0"/>
    <n v="4"/>
    <m/>
    <n v="8513200"/>
  </r>
  <r>
    <x v="0"/>
    <x v="0"/>
    <x v="3"/>
    <x v="2"/>
    <x v="1"/>
    <n v="0"/>
    <m/>
    <n v="0"/>
  </r>
  <r>
    <x v="0"/>
    <x v="0"/>
    <x v="3"/>
    <x v="2"/>
    <x v="2"/>
    <n v="62"/>
    <m/>
    <n v="22736721"/>
  </r>
  <r>
    <x v="0"/>
    <x v="0"/>
    <x v="3"/>
    <x v="3"/>
    <x v="5"/>
    <n v="22"/>
    <m/>
    <n v="846950"/>
  </r>
  <r>
    <x v="0"/>
    <x v="0"/>
    <x v="3"/>
    <x v="4"/>
    <x v="5"/>
    <n v="0"/>
    <m/>
    <n v="0"/>
  </r>
  <r>
    <x v="0"/>
    <x v="0"/>
    <x v="3"/>
    <x v="5"/>
    <x v="5"/>
    <n v="35"/>
    <m/>
    <n v="243546"/>
  </r>
  <r>
    <x v="0"/>
    <x v="0"/>
    <x v="3"/>
    <x v="6"/>
    <x v="5"/>
    <n v="156"/>
    <m/>
    <n v="2586744.3199999998"/>
  </r>
  <r>
    <x v="0"/>
    <x v="0"/>
    <x v="4"/>
    <x v="0"/>
    <x v="0"/>
    <n v="129"/>
    <n v="129"/>
    <n v="17381631"/>
  </r>
  <r>
    <x v="0"/>
    <x v="0"/>
    <x v="4"/>
    <x v="0"/>
    <x v="1"/>
    <n v="8"/>
    <m/>
    <n v="187552"/>
  </r>
  <r>
    <x v="0"/>
    <x v="0"/>
    <x v="4"/>
    <x v="0"/>
    <x v="2"/>
    <n v="11"/>
    <m/>
    <n v="182400"/>
  </r>
  <r>
    <x v="0"/>
    <x v="0"/>
    <x v="4"/>
    <x v="1"/>
    <x v="3"/>
    <n v="0"/>
    <n v="0"/>
    <n v="0"/>
  </r>
  <r>
    <x v="0"/>
    <x v="0"/>
    <x v="4"/>
    <x v="1"/>
    <x v="4"/>
    <n v="0"/>
    <n v="0"/>
    <n v="0"/>
  </r>
  <r>
    <x v="0"/>
    <x v="0"/>
    <x v="4"/>
    <x v="1"/>
    <x v="2"/>
    <n v="0"/>
    <m/>
    <n v="0"/>
  </r>
  <r>
    <x v="0"/>
    <x v="0"/>
    <x v="4"/>
    <x v="2"/>
    <x v="0"/>
    <n v="2"/>
    <m/>
    <n v="1020000"/>
  </r>
  <r>
    <x v="0"/>
    <x v="0"/>
    <x v="4"/>
    <x v="2"/>
    <x v="1"/>
    <n v="0"/>
    <m/>
    <n v="0"/>
  </r>
  <r>
    <x v="0"/>
    <x v="0"/>
    <x v="4"/>
    <x v="2"/>
    <x v="2"/>
    <n v="76"/>
    <m/>
    <n v="16143812"/>
  </r>
  <r>
    <x v="0"/>
    <x v="0"/>
    <x v="4"/>
    <x v="3"/>
    <x v="5"/>
    <n v="21"/>
    <m/>
    <n v="807577"/>
  </r>
  <r>
    <x v="0"/>
    <x v="0"/>
    <x v="4"/>
    <x v="4"/>
    <x v="5"/>
    <n v="0"/>
    <m/>
    <n v="0"/>
  </r>
  <r>
    <x v="0"/>
    <x v="0"/>
    <x v="4"/>
    <x v="5"/>
    <x v="5"/>
    <n v="34"/>
    <m/>
    <n v="555348"/>
  </r>
  <r>
    <x v="0"/>
    <x v="0"/>
    <x v="4"/>
    <x v="6"/>
    <x v="5"/>
    <n v="100"/>
    <m/>
    <n v="2354643.44"/>
  </r>
  <r>
    <x v="0"/>
    <x v="0"/>
    <x v="5"/>
    <x v="0"/>
    <x v="0"/>
    <n v="86"/>
    <n v="86"/>
    <n v="12069113"/>
  </r>
  <r>
    <x v="0"/>
    <x v="0"/>
    <x v="5"/>
    <x v="0"/>
    <x v="1"/>
    <n v="9"/>
    <m/>
    <n v="641624"/>
  </r>
  <r>
    <x v="0"/>
    <x v="0"/>
    <x v="5"/>
    <x v="0"/>
    <x v="2"/>
    <n v="15"/>
    <m/>
    <n v="454411"/>
  </r>
  <r>
    <x v="0"/>
    <x v="0"/>
    <x v="5"/>
    <x v="1"/>
    <x v="3"/>
    <n v="0"/>
    <n v="0"/>
    <n v="0"/>
  </r>
  <r>
    <x v="0"/>
    <x v="0"/>
    <x v="5"/>
    <x v="1"/>
    <x v="4"/>
    <n v="0"/>
    <n v="0"/>
    <n v="0"/>
  </r>
  <r>
    <x v="0"/>
    <x v="0"/>
    <x v="5"/>
    <x v="1"/>
    <x v="2"/>
    <n v="2"/>
    <m/>
    <n v="13000"/>
  </r>
  <r>
    <x v="0"/>
    <x v="0"/>
    <x v="5"/>
    <x v="2"/>
    <x v="0"/>
    <n v="6"/>
    <m/>
    <n v="3692250"/>
  </r>
  <r>
    <x v="0"/>
    <x v="0"/>
    <x v="5"/>
    <x v="2"/>
    <x v="1"/>
    <n v="0"/>
    <m/>
    <n v="0"/>
  </r>
  <r>
    <x v="0"/>
    <x v="0"/>
    <x v="5"/>
    <x v="2"/>
    <x v="2"/>
    <n v="64"/>
    <m/>
    <n v="67481299"/>
  </r>
  <r>
    <x v="0"/>
    <x v="0"/>
    <x v="5"/>
    <x v="3"/>
    <x v="5"/>
    <n v="23"/>
    <m/>
    <n v="1597680"/>
  </r>
  <r>
    <x v="0"/>
    <x v="0"/>
    <x v="5"/>
    <x v="4"/>
    <x v="5"/>
    <n v="0"/>
    <m/>
    <n v="0"/>
  </r>
  <r>
    <x v="0"/>
    <x v="0"/>
    <x v="5"/>
    <x v="5"/>
    <x v="5"/>
    <n v="43"/>
    <m/>
    <n v="207123"/>
  </r>
  <r>
    <x v="0"/>
    <x v="0"/>
    <x v="5"/>
    <x v="6"/>
    <x v="5"/>
    <n v="139"/>
    <m/>
    <n v="5364469.0999999996"/>
  </r>
  <r>
    <x v="0"/>
    <x v="1"/>
    <x v="6"/>
    <x v="0"/>
    <x v="0"/>
    <n v="95"/>
    <n v="95"/>
    <n v="12443138"/>
  </r>
  <r>
    <x v="0"/>
    <x v="1"/>
    <x v="6"/>
    <x v="0"/>
    <x v="1"/>
    <n v="6"/>
    <m/>
    <n v="47500"/>
  </r>
  <r>
    <x v="0"/>
    <x v="1"/>
    <x v="6"/>
    <x v="0"/>
    <x v="2"/>
    <n v="15"/>
    <m/>
    <n v="480792.83"/>
  </r>
  <r>
    <x v="0"/>
    <x v="1"/>
    <x v="6"/>
    <x v="1"/>
    <x v="3"/>
    <n v="0"/>
    <n v="0"/>
    <n v="0"/>
  </r>
  <r>
    <x v="0"/>
    <x v="1"/>
    <x v="6"/>
    <x v="1"/>
    <x v="4"/>
    <n v="0"/>
    <n v="0"/>
    <n v="0"/>
  </r>
  <r>
    <x v="0"/>
    <x v="1"/>
    <x v="6"/>
    <x v="1"/>
    <x v="2"/>
    <n v="0"/>
    <m/>
    <n v="0"/>
  </r>
  <r>
    <x v="0"/>
    <x v="1"/>
    <x v="6"/>
    <x v="2"/>
    <x v="0"/>
    <n v="3"/>
    <m/>
    <n v="7928000"/>
  </r>
  <r>
    <x v="0"/>
    <x v="1"/>
    <x v="6"/>
    <x v="2"/>
    <x v="1"/>
    <n v="0"/>
    <m/>
    <n v="0"/>
  </r>
  <r>
    <x v="0"/>
    <x v="1"/>
    <x v="6"/>
    <x v="2"/>
    <x v="2"/>
    <n v="51"/>
    <m/>
    <n v="24989699"/>
  </r>
  <r>
    <x v="0"/>
    <x v="1"/>
    <x v="6"/>
    <x v="3"/>
    <x v="5"/>
    <n v="26"/>
    <m/>
    <n v="1799260.1"/>
  </r>
  <r>
    <x v="0"/>
    <x v="1"/>
    <x v="6"/>
    <x v="4"/>
    <x v="5"/>
    <n v="0"/>
    <m/>
    <n v="0"/>
  </r>
  <r>
    <x v="0"/>
    <x v="1"/>
    <x v="6"/>
    <x v="5"/>
    <x v="5"/>
    <n v="53"/>
    <m/>
    <n v="140030.39999999999"/>
  </r>
  <r>
    <x v="0"/>
    <x v="1"/>
    <x v="6"/>
    <x v="6"/>
    <x v="5"/>
    <n v="91"/>
    <m/>
    <n v="3622660"/>
  </r>
  <r>
    <x v="0"/>
    <x v="1"/>
    <x v="7"/>
    <x v="0"/>
    <x v="0"/>
    <n v="136"/>
    <n v="136"/>
    <n v="17981169"/>
  </r>
  <r>
    <x v="0"/>
    <x v="1"/>
    <x v="7"/>
    <x v="0"/>
    <x v="1"/>
    <n v="4"/>
    <m/>
    <n v="135000"/>
  </r>
  <r>
    <x v="0"/>
    <x v="1"/>
    <x v="7"/>
    <x v="0"/>
    <x v="2"/>
    <n v="14"/>
    <m/>
    <n v="414265.26"/>
  </r>
  <r>
    <x v="0"/>
    <x v="1"/>
    <x v="7"/>
    <x v="1"/>
    <x v="3"/>
    <n v="0"/>
    <n v="0"/>
    <n v="0"/>
  </r>
  <r>
    <x v="0"/>
    <x v="1"/>
    <x v="7"/>
    <x v="1"/>
    <x v="4"/>
    <n v="0"/>
    <n v="0"/>
    <n v="0"/>
  </r>
  <r>
    <x v="0"/>
    <x v="1"/>
    <x v="7"/>
    <x v="1"/>
    <x v="2"/>
    <n v="0"/>
    <m/>
    <n v="0"/>
  </r>
  <r>
    <x v="0"/>
    <x v="1"/>
    <x v="7"/>
    <x v="2"/>
    <x v="0"/>
    <n v="1"/>
    <m/>
    <n v="6450000"/>
  </r>
  <r>
    <x v="0"/>
    <x v="1"/>
    <x v="7"/>
    <x v="2"/>
    <x v="1"/>
    <n v="0"/>
    <m/>
    <n v="0"/>
  </r>
  <r>
    <x v="0"/>
    <x v="1"/>
    <x v="7"/>
    <x v="2"/>
    <x v="2"/>
    <n v="50"/>
    <m/>
    <n v="8607716"/>
  </r>
  <r>
    <x v="0"/>
    <x v="1"/>
    <x v="7"/>
    <x v="3"/>
    <x v="5"/>
    <n v="30"/>
    <m/>
    <n v="1055418"/>
  </r>
  <r>
    <x v="0"/>
    <x v="1"/>
    <x v="7"/>
    <x v="4"/>
    <x v="5"/>
    <n v="0"/>
    <m/>
    <n v="0"/>
  </r>
  <r>
    <x v="0"/>
    <x v="1"/>
    <x v="7"/>
    <x v="5"/>
    <x v="5"/>
    <n v="52"/>
    <m/>
    <n v="348004.79"/>
  </r>
  <r>
    <x v="0"/>
    <x v="1"/>
    <x v="7"/>
    <x v="6"/>
    <x v="5"/>
    <n v="96"/>
    <m/>
    <n v="2189502.0299999998"/>
  </r>
  <r>
    <x v="0"/>
    <x v="1"/>
    <x v="8"/>
    <x v="0"/>
    <x v="0"/>
    <n v="185"/>
    <n v="185"/>
    <n v="23813961"/>
  </r>
  <r>
    <x v="0"/>
    <x v="1"/>
    <x v="8"/>
    <x v="0"/>
    <x v="1"/>
    <n v="7"/>
    <m/>
    <n v="150700"/>
  </r>
  <r>
    <x v="0"/>
    <x v="1"/>
    <x v="8"/>
    <x v="0"/>
    <x v="2"/>
    <n v="17"/>
    <m/>
    <n v="354912"/>
  </r>
  <r>
    <x v="0"/>
    <x v="1"/>
    <x v="8"/>
    <x v="1"/>
    <x v="3"/>
    <e v="#REF!"/>
    <n v="16"/>
    <e v="#REF!"/>
  </r>
  <r>
    <x v="0"/>
    <x v="1"/>
    <x v="8"/>
    <x v="1"/>
    <x v="4"/>
    <n v="8"/>
    <n v="0"/>
    <n v="2400000"/>
  </r>
  <r>
    <x v="0"/>
    <x v="1"/>
    <x v="8"/>
    <x v="1"/>
    <x v="2"/>
    <n v="0"/>
    <m/>
    <n v="0"/>
  </r>
  <r>
    <x v="0"/>
    <x v="1"/>
    <x v="8"/>
    <x v="2"/>
    <x v="0"/>
    <n v="5"/>
    <m/>
    <n v="4085000"/>
  </r>
  <r>
    <x v="0"/>
    <x v="1"/>
    <x v="8"/>
    <x v="2"/>
    <x v="1"/>
    <n v="0"/>
    <m/>
    <n v="0"/>
  </r>
  <r>
    <x v="0"/>
    <x v="1"/>
    <x v="8"/>
    <x v="2"/>
    <x v="2"/>
    <n v="79"/>
    <m/>
    <n v="9942962"/>
  </r>
  <r>
    <x v="0"/>
    <x v="1"/>
    <x v="8"/>
    <x v="3"/>
    <x v="5"/>
    <n v="74"/>
    <m/>
    <n v="2843847"/>
  </r>
  <r>
    <x v="0"/>
    <x v="1"/>
    <x v="8"/>
    <x v="4"/>
    <x v="5"/>
    <n v="0"/>
    <m/>
    <n v="0"/>
  </r>
  <r>
    <x v="0"/>
    <x v="1"/>
    <x v="8"/>
    <x v="5"/>
    <x v="5"/>
    <n v="77"/>
    <m/>
    <n v="640363.44999999995"/>
  </r>
  <r>
    <x v="0"/>
    <x v="1"/>
    <x v="8"/>
    <x v="6"/>
    <x v="5"/>
    <n v="145"/>
    <m/>
    <n v="3210246"/>
  </r>
  <r>
    <x v="0"/>
    <x v="1"/>
    <x v="9"/>
    <x v="0"/>
    <x v="0"/>
    <n v="156"/>
    <n v="156"/>
    <n v="23008855"/>
  </r>
  <r>
    <x v="0"/>
    <x v="1"/>
    <x v="9"/>
    <x v="0"/>
    <x v="1"/>
    <n v="18"/>
    <m/>
    <n v="500965"/>
  </r>
  <r>
    <x v="0"/>
    <x v="1"/>
    <x v="9"/>
    <x v="0"/>
    <x v="2"/>
    <n v="17"/>
    <m/>
    <n v="313925"/>
  </r>
  <r>
    <x v="0"/>
    <x v="1"/>
    <x v="9"/>
    <x v="1"/>
    <x v="3"/>
    <n v="2"/>
    <n v="4"/>
    <n v="600000"/>
  </r>
  <r>
    <x v="0"/>
    <x v="1"/>
    <x v="9"/>
    <x v="1"/>
    <x v="4"/>
    <n v="0"/>
    <n v="0"/>
    <n v="0"/>
  </r>
  <r>
    <x v="0"/>
    <x v="1"/>
    <x v="9"/>
    <x v="1"/>
    <x v="2"/>
    <n v="4"/>
    <m/>
    <n v="300000"/>
  </r>
  <r>
    <x v="0"/>
    <x v="1"/>
    <x v="9"/>
    <x v="2"/>
    <x v="0"/>
    <n v="3"/>
    <m/>
    <n v="3779000"/>
  </r>
  <r>
    <x v="0"/>
    <x v="1"/>
    <x v="9"/>
    <x v="2"/>
    <x v="1"/>
    <n v="0"/>
    <m/>
    <n v="0"/>
  </r>
  <r>
    <x v="0"/>
    <x v="1"/>
    <x v="9"/>
    <x v="2"/>
    <x v="2"/>
    <n v="65"/>
    <m/>
    <n v="11282857"/>
  </r>
  <r>
    <x v="0"/>
    <x v="1"/>
    <x v="9"/>
    <x v="3"/>
    <x v="5"/>
    <n v="49"/>
    <m/>
    <n v="1788226"/>
  </r>
  <r>
    <x v="0"/>
    <x v="1"/>
    <x v="9"/>
    <x v="4"/>
    <x v="5"/>
    <n v="0"/>
    <m/>
    <n v="0"/>
  </r>
  <r>
    <x v="0"/>
    <x v="1"/>
    <x v="9"/>
    <x v="5"/>
    <x v="5"/>
    <n v="67"/>
    <m/>
    <n v="339121.42"/>
  </r>
  <r>
    <x v="0"/>
    <x v="1"/>
    <x v="9"/>
    <x v="6"/>
    <x v="5"/>
    <n v="174"/>
    <m/>
    <n v="8175375"/>
  </r>
  <r>
    <x v="0"/>
    <x v="1"/>
    <x v="10"/>
    <x v="0"/>
    <x v="0"/>
    <n v="0"/>
    <n v="0"/>
    <n v="0"/>
  </r>
  <r>
    <x v="0"/>
    <x v="1"/>
    <x v="10"/>
    <x v="0"/>
    <x v="1"/>
    <n v="0"/>
    <m/>
    <n v="0"/>
  </r>
  <r>
    <x v="0"/>
    <x v="1"/>
    <x v="10"/>
    <x v="0"/>
    <x v="2"/>
    <n v="0"/>
    <m/>
    <n v="0"/>
  </r>
  <r>
    <x v="0"/>
    <x v="1"/>
    <x v="10"/>
    <x v="1"/>
    <x v="3"/>
    <n v="0"/>
    <n v="0"/>
    <n v="0"/>
  </r>
  <r>
    <x v="0"/>
    <x v="1"/>
    <x v="10"/>
    <x v="1"/>
    <x v="4"/>
    <n v="0"/>
    <n v="0"/>
    <n v="0"/>
  </r>
  <r>
    <x v="0"/>
    <x v="1"/>
    <x v="10"/>
    <x v="1"/>
    <x v="2"/>
    <n v="0"/>
    <m/>
    <n v="0"/>
  </r>
  <r>
    <x v="0"/>
    <x v="1"/>
    <x v="10"/>
    <x v="2"/>
    <x v="0"/>
    <n v="0"/>
    <m/>
    <n v="0"/>
  </r>
  <r>
    <x v="0"/>
    <x v="1"/>
    <x v="10"/>
    <x v="2"/>
    <x v="1"/>
    <n v="0"/>
    <m/>
    <n v="0"/>
  </r>
  <r>
    <x v="0"/>
    <x v="1"/>
    <x v="10"/>
    <x v="2"/>
    <x v="2"/>
    <n v="0"/>
    <m/>
    <n v="0"/>
  </r>
  <r>
    <x v="0"/>
    <x v="1"/>
    <x v="10"/>
    <x v="3"/>
    <x v="5"/>
    <n v="0"/>
    <m/>
    <n v="0"/>
  </r>
  <r>
    <x v="0"/>
    <x v="1"/>
    <x v="10"/>
    <x v="4"/>
    <x v="5"/>
    <n v="0"/>
    <m/>
    <n v="0"/>
  </r>
  <r>
    <x v="0"/>
    <x v="1"/>
    <x v="10"/>
    <x v="5"/>
    <x v="5"/>
    <n v="0"/>
    <m/>
    <n v="0"/>
  </r>
  <r>
    <x v="0"/>
    <x v="1"/>
    <x v="10"/>
    <x v="6"/>
    <x v="5"/>
    <n v="0"/>
    <m/>
    <n v="0"/>
  </r>
  <r>
    <x v="0"/>
    <x v="1"/>
    <x v="11"/>
    <x v="0"/>
    <x v="0"/>
    <n v="0"/>
    <n v="0"/>
    <n v="0"/>
  </r>
  <r>
    <x v="0"/>
    <x v="1"/>
    <x v="11"/>
    <x v="0"/>
    <x v="1"/>
    <n v="0"/>
    <m/>
    <n v="0"/>
  </r>
  <r>
    <x v="0"/>
    <x v="1"/>
    <x v="11"/>
    <x v="0"/>
    <x v="2"/>
    <n v="0"/>
    <m/>
    <n v="0"/>
  </r>
  <r>
    <x v="0"/>
    <x v="1"/>
    <x v="11"/>
    <x v="1"/>
    <x v="3"/>
    <n v="0"/>
    <n v="0"/>
    <n v="0"/>
  </r>
  <r>
    <x v="0"/>
    <x v="1"/>
    <x v="11"/>
    <x v="1"/>
    <x v="4"/>
    <n v="0"/>
    <n v="0"/>
    <n v="0"/>
  </r>
  <r>
    <x v="0"/>
    <x v="1"/>
    <x v="11"/>
    <x v="1"/>
    <x v="2"/>
    <n v="0"/>
    <m/>
    <n v="0"/>
  </r>
  <r>
    <x v="0"/>
    <x v="1"/>
    <x v="11"/>
    <x v="2"/>
    <x v="0"/>
    <n v="0"/>
    <m/>
    <n v="0"/>
  </r>
  <r>
    <x v="0"/>
    <x v="1"/>
    <x v="11"/>
    <x v="2"/>
    <x v="1"/>
    <n v="0"/>
    <m/>
    <n v="0"/>
  </r>
  <r>
    <x v="0"/>
    <x v="1"/>
    <x v="11"/>
    <x v="2"/>
    <x v="2"/>
    <n v="0"/>
    <m/>
    <n v="0"/>
  </r>
  <r>
    <x v="0"/>
    <x v="1"/>
    <x v="11"/>
    <x v="3"/>
    <x v="5"/>
    <n v="0"/>
    <m/>
    <n v="0"/>
  </r>
  <r>
    <x v="0"/>
    <x v="1"/>
    <x v="11"/>
    <x v="4"/>
    <x v="5"/>
    <n v="0"/>
    <m/>
    <n v="0"/>
  </r>
  <r>
    <x v="0"/>
    <x v="1"/>
    <x v="11"/>
    <x v="5"/>
    <x v="5"/>
    <n v="0"/>
    <m/>
    <n v="0"/>
  </r>
  <r>
    <x v="0"/>
    <x v="1"/>
    <x v="11"/>
    <x v="6"/>
    <x v="5"/>
    <n v="0"/>
    <m/>
    <n v="0"/>
  </r>
  <r>
    <x v="1"/>
    <x v="1"/>
    <x v="12"/>
    <x v="0"/>
    <x v="0"/>
    <n v="0"/>
    <n v="0"/>
    <n v="0"/>
  </r>
  <r>
    <x v="1"/>
    <x v="1"/>
    <x v="12"/>
    <x v="0"/>
    <x v="1"/>
    <n v="0"/>
    <m/>
    <n v="0"/>
  </r>
  <r>
    <x v="1"/>
    <x v="1"/>
    <x v="12"/>
    <x v="0"/>
    <x v="2"/>
    <n v="0"/>
    <m/>
    <n v="0"/>
  </r>
  <r>
    <x v="1"/>
    <x v="1"/>
    <x v="12"/>
    <x v="1"/>
    <x v="3"/>
    <n v="0"/>
    <n v="0"/>
    <n v="0"/>
  </r>
  <r>
    <x v="1"/>
    <x v="1"/>
    <x v="12"/>
    <x v="1"/>
    <x v="4"/>
    <n v="0"/>
    <n v="0"/>
    <n v="0"/>
  </r>
  <r>
    <x v="1"/>
    <x v="1"/>
    <x v="12"/>
    <x v="1"/>
    <x v="2"/>
    <n v="0"/>
    <m/>
    <n v="0"/>
  </r>
  <r>
    <x v="1"/>
    <x v="1"/>
    <x v="12"/>
    <x v="2"/>
    <x v="0"/>
    <n v="0"/>
    <m/>
    <n v="0"/>
  </r>
  <r>
    <x v="1"/>
    <x v="1"/>
    <x v="12"/>
    <x v="2"/>
    <x v="1"/>
    <n v="0"/>
    <m/>
    <n v="0"/>
  </r>
  <r>
    <x v="1"/>
    <x v="1"/>
    <x v="12"/>
    <x v="2"/>
    <x v="2"/>
    <n v="0"/>
    <m/>
    <n v="0"/>
  </r>
  <r>
    <x v="1"/>
    <x v="1"/>
    <x v="12"/>
    <x v="3"/>
    <x v="5"/>
    <n v="0"/>
    <m/>
    <n v="0"/>
  </r>
  <r>
    <x v="1"/>
    <x v="1"/>
    <x v="12"/>
    <x v="4"/>
    <x v="5"/>
    <n v="0"/>
    <m/>
    <n v="0"/>
  </r>
  <r>
    <x v="1"/>
    <x v="1"/>
    <x v="12"/>
    <x v="5"/>
    <x v="5"/>
    <n v="0"/>
    <m/>
    <n v="0"/>
  </r>
  <r>
    <x v="1"/>
    <x v="1"/>
    <x v="12"/>
    <x v="6"/>
    <x v="5"/>
    <n v="0"/>
    <m/>
    <n v="0"/>
  </r>
  <r>
    <x v="1"/>
    <x v="1"/>
    <x v="13"/>
    <x v="0"/>
    <x v="0"/>
    <n v="0"/>
    <n v="0"/>
    <n v="0"/>
  </r>
  <r>
    <x v="1"/>
    <x v="1"/>
    <x v="13"/>
    <x v="0"/>
    <x v="1"/>
    <n v="0"/>
    <m/>
    <n v="0"/>
  </r>
  <r>
    <x v="1"/>
    <x v="1"/>
    <x v="13"/>
    <x v="0"/>
    <x v="2"/>
    <n v="0"/>
    <m/>
    <n v="0"/>
  </r>
  <r>
    <x v="1"/>
    <x v="1"/>
    <x v="13"/>
    <x v="1"/>
    <x v="3"/>
    <n v="0"/>
    <n v="0"/>
    <n v="0"/>
  </r>
  <r>
    <x v="1"/>
    <x v="1"/>
    <x v="13"/>
    <x v="1"/>
    <x v="4"/>
    <n v="0"/>
    <n v="0"/>
    <n v="0"/>
  </r>
  <r>
    <x v="1"/>
    <x v="1"/>
    <x v="13"/>
    <x v="1"/>
    <x v="2"/>
    <n v="0"/>
    <m/>
    <n v="0"/>
  </r>
  <r>
    <x v="1"/>
    <x v="1"/>
    <x v="13"/>
    <x v="2"/>
    <x v="0"/>
    <n v="0"/>
    <m/>
    <n v="0"/>
  </r>
  <r>
    <x v="1"/>
    <x v="1"/>
    <x v="13"/>
    <x v="2"/>
    <x v="1"/>
    <n v="0"/>
    <m/>
    <n v="0"/>
  </r>
  <r>
    <x v="1"/>
    <x v="1"/>
    <x v="13"/>
    <x v="2"/>
    <x v="2"/>
    <n v="0"/>
    <m/>
    <n v="0"/>
  </r>
  <r>
    <x v="1"/>
    <x v="1"/>
    <x v="13"/>
    <x v="3"/>
    <x v="5"/>
    <n v="0"/>
    <m/>
    <n v="0"/>
  </r>
  <r>
    <x v="1"/>
    <x v="1"/>
    <x v="13"/>
    <x v="4"/>
    <x v="5"/>
    <n v="0"/>
    <m/>
    <n v="0"/>
  </r>
  <r>
    <x v="1"/>
    <x v="1"/>
    <x v="13"/>
    <x v="5"/>
    <x v="5"/>
    <n v="0"/>
    <m/>
    <n v="0"/>
  </r>
  <r>
    <x v="1"/>
    <x v="1"/>
    <x v="13"/>
    <x v="6"/>
    <x v="5"/>
    <n v="0"/>
    <m/>
    <n v="0"/>
  </r>
  <r>
    <x v="1"/>
    <x v="1"/>
    <x v="14"/>
    <x v="0"/>
    <x v="0"/>
    <n v="0"/>
    <n v="0"/>
    <n v="0"/>
  </r>
  <r>
    <x v="1"/>
    <x v="1"/>
    <x v="14"/>
    <x v="0"/>
    <x v="1"/>
    <n v="0"/>
    <m/>
    <n v="0"/>
  </r>
  <r>
    <x v="1"/>
    <x v="1"/>
    <x v="14"/>
    <x v="0"/>
    <x v="2"/>
    <n v="0"/>
    <m/>
    <n v="0"/>
  </r>
  <r>
    <x v="1"/>
    <x v="1"/>
    <x v="14"/>
    <x v="1"/>
    <x v="3"/>
    <n v="0"/>
    <n v="0"/>
    <n v="0"/>
  </r>
  <r>
    <x v="1"/>
    <x v="1"/>
    <x v="14"/>
    <x v="1"/>
    <x v="4"/>
    <n v="0"/>
    <n v="0"/>
    <n v="0"/>
  </r>
  <r>
    <x v="1"/>
    <x v="1"/>
    <x v="14"/>
    <x v="1"/>
    <x v="2"/>
    <n v="0"/>
    <m/>
    <n v="0"/>
  </r>
  <r>
    <x v="1"/>
    <x v="1"/>
    <x v="14"/>
    <x v="2"/>
    <x v="0"/>
    <n v="0"/>
    <m/>
    <n v="0"/>
  </r>
  <r>
    <x v="1"/>
    <x v="1"/>
    <x v="14"/>
    <x v="2"/>
    <x v="1"/>
    <n v="0"/>
    <m/>
    <n v="0"/>
  </r>
  <r>
    <x v="1"/>
    <x v="1"/>
    <x v="14"/>
    <x v="2"/>
    <x v="2"/>
    <n v="0"/>
    <m/>
    <n v="0"/>
  </r>
  <r>
    <x v="1"/>
    <x v="1"/>
    <x v="14"/>
    <x v="3"/>
    <x v="5"/>
    <n v="0"/>
    <m/>
    <n v="0"/>
  </r>
  <r>
    <x v="1"/>
    <x v="1"/>
    <x v="14"/>
    <x v="4"/>
    <x v="5"/>
    <n v="0"/>
    <m/>
    <n v="0"/>
  </r>
  <r>
    <x v="1"/>
    <x v="1"/>
    <x v="14"/>
    <x v="5"/>
    <x v="5"/>
    <n v="0"/>
    <m/>
    <n v="0"/>
  </r>
  <r>
    <x v="1"/>
    <x v="1"/>
    <x v="14"/>
    <x v="6"/>
    <x v="5"/>
    <n v="0"/>
    <m/>
    <n v="0"/>
  </r>
  <r>
    <x v="1"/>
    <x v="1"/>
    <x v="15"/>
    <x v="0"/>
    <x v="0"/>
    <n v="0"/>
    <n v="0"/>
    <n v="0"/>
  </r>
  <r>
    <x v="1"/>
    <x v="1"/>
    <x v="15"/>
    <x v="0"/>
    <x v="1"/>
    <n v="0"/>
    <m/>
    <n v="0"/>
  </r>
  <r>
    <x v="1"/>
    <x v="1"/>
    <x v="15"/>
    <x v="0"/>
    <x v="2"/>
    <n v="0"/>
    <m/>
    <n v="0"/>
  </r>
  <r>
    <x v="1"/>
    <x v="1"/>
    <x v="15"/>
    <x v="1"/>
    <x v="3"/>
    <n v="0"/>
    <n v="0"/>
    <n v="0"/>
  </r>
  <r>
    <x v="1"/>
    <x v="1"/>
    <x v="15"/>
    <x v="1"/>
    <x v="4"/>
    <n v="0"/>
    <n v="0"/>
    <n v="0"/>
  </r>
  <r>
    <x v="1"/>
    <x v="1"/>
    <x v="15"/>
    <x v="1"/>
    <x v="2"/>
    <n v="0"/>
    <m/>
    <n v="0"/>
  </r>
  <r>
    <x v="1"/>
    <x v="1"/>
    <x v="15"/>
    <x v="2"/>
    <x v="0"/>
    <n v="0"/>
    <m/>
    <n v="0"/>
  </r>
  <r>
    <x v="1"/>
    <x v="1"/>
    <x v="15"/>
    <x v="2"/>
    <x v="1"/>
    <n v="0"/>
    <m/>
    <n v="0"/>
  </r>
  <r>
    <x v="1"/>
    <x v="1"/>
    <x v="15"/>
    <x v="2"/>
    <x v="2"/>
    <n v="0"/>
    <m/>
    <n v="0"/>
  </r>
  <r>
    <x v="1"/>
    <x v="1"/>
    <x v="15"/>
    <x v="3"/>
    <x v="5"/>
    <n v="0"/>
    <m/>
    <n v="0"/>
  </r>
  <r>
    <x v="1"/>
    <x v="1"/>
    <x v="15"/>
    <x v="4"/>
    <x v="5"/>
    <n v="0"/>
    <m/>
    <n v="0"/>
  </r>
  <r>
    <x v="1"/>
    <x v="1"/>
    <x v="15"/>
    <x v="5"/>
    <x v="5"/>
    <n v="0"/>
    <m/>
    <n v="0"/>
  </r>
  <r>
    <x v="1"/>
    <x v="1"/>
    <x v="15"/>
    <x v="6"/>
    <x v="5"/>
    <n v="0"/>
    <m/>
    <n v="0"/>
  </r>
  <r>
    <x v="1"/>
    <x v="1"/>
    <x v="16"/>
    <x v="0"/>
    <x v="0"/>
    <n v="0"/>
    <n v="0"/>
    <n v="0"/>
  </r>
  <r>
    <x v="1"/>
    <x v="1"/>
    <x v="16"/>
    <x v="0"/>
    <x v="1"/>
    <n v="0"/>
    <m/>
    <n v="0"/>
  </r>
  <r>
    <x v="1"/>
    <x v="1"/>
    <x v="16"/>
    <x v="0"/>
    <x v="2"/>
    <n v="0"/>
    <m/>
    <n v="0"/>
  </r>
  <r>
    <x v="1"/>
    <x v="1"/>
    <x v="16"/>
    <x v="1"/>
    <x v="3"/>
    <n v="0"/>
    <n v="0"/>
    <n v="0"/>
  </r>
  <r>
    <x v="1"/>
    <x v="1"/>
    <x v="16"/>
    <x v="1"/>
    <x v="4"/>
    <n v="0"/>
    <n v="0"/>
    <n v="0"/>
  </r>
  <r>
    <x v="1"/>
    <x v="1"/>
    <x v="16"/>
    <x v="1"/>
    <x v="2"/>
    <n v="0"/>
    <m/>
    <n v="0"/>
  </r>
  <r>
    <x v="1"/>
    <x v="1"/>
    <x v="16"/>
    <x v="2"/>
    <x v="0"/>
    <n v="0"/>
    <m/>
    <n v="0"/>
  </r>
  <r>
    <x v="1"/>
    <x v="1"/>
    <x v="16"/>
    <x v="2"/>
    <x v="1"/>
    <n v="0"/>
    <m/>
    <n v="0"/>
  </r>
  <r>
    <x v="1"/>
    <x v="1"/>
    <x v="16"/>
    <x v="2"/>
    <x v="2"/>
    <n v="0"/>
    <m/>
    <n v="0"/>
  </r>
  <r>
    <x v="1"/>
    <x v="1"/>
    <x v="16"/>
    <x v="3"/>
    <x v="5"/>
    <n v="0"/>
    <m/>
    <n v="0"/>
  </r>
  <r>
    <x v="1"/>
    <x v="1"/>
    <x v="16"/>
    <x v="4"/>
    <x v="5"/>
    <n v="0"/>
    <m/>
    <n v="0"/>
  </r>
  <r>
    <x v="1"/>
    <x v="1"/>
    <x v="16"/>
    <x v="5"/>
    <x v="5"/>
    <n v="0"/>
    <m/>
    <n v="0"/>
  </r>
  <r>
    <x v="1"/>
    <x v="1"/>
    <x v="16"/>
    <x v="6"/>
    <x v="5"/>
    <n v="0"/>
    <m/>
    <n v="0"/>
  </r>
  <r>
    <x v="1"/>
    <x v="1"/>
    <x v="17"/>
    <x v="0"/>
    <x v="0"/>
    <n v="0"/>
    <n v="0"/>
    <n v="0"/>
  </r>
  <r>
    <x v="1"/>
    <x v="1"/>
    <x v="17"/>
    <x v="0"/>
    <x v="1"/>
    <n v="0"/>
    <m/>
    <n v="0"/>
  </r>
  <r>
    <x v="1"/>
    <x v="1"/>
    <x v="17"/>
    <x v="0"/>
    <x v="2"/>
    <n v="0"/>
    <m/>
    <n v="0"/>
  </r>
  <r>
    <x v="1"/>
    <x v="1"/>
    <x v="17"/>
    <x v="1"/>
    <x v="3"/>
    <n v="0"/>
    <n v="0"/>
    <n v="0"/>
  </r>
  <r>
    <x v="1"/>
    <x v="1"/>
    <x v="17"/>
    <x v="1"/>
    <x v="4"/>
    <n v="0"/>
    <n v="0"/>
    <n v="0"/>
  </r>
  <r>
    <x v="1"/>
    <x v="1"/>
    <x v="17"/>
    <x v="1"/>
    <x v="2"/>
    <n v="0"/>
    <m/>
    <n v="0"/>
  </r>
  <r>
    <x v="1"/>
    <x v="1"/>
    <x v="17"/>
    <x v="2"/>
    <x v="0"/>
    <n v="0"/>
    <m/>
    <n v="0"/>
  </r>
  <r>
    <x v="1"/>
    <x v="1"/>
    <x v="17"/>
    <x v="2"/>
    <x v="1"/>
    <n v="0"/>
    <m/>
    <n v="0"/>
  </r>
  <r>
    <x v="1"/>
    <x v="1"/>
    <x v="17"/>
    <x v="2"/>
    <x v="2"/>
    <n v="0"/>
    <m/>
    <n v="0"/>
  </r>
  <r>
    <x v="1"/>
    <x v="1"/>
    <x v="17"/>
    <x v="3"/>
    <x v="5"/>
    <n v="0"/>
    <m/>
    <n v="0"/>
  </r>
  <r>
    <x v="1"/>
    <x v="1"/>
    <x v="17"/>
    <x v="4"/>
    <x v="5"/>
    <n v="0"/>
    <m/>
    <n v="0"/>
  </r>
  <r>
    <x v="1"/>
    <x v="1"/>
    <x v="17"/>
    <x v="5"/>
    <x v="5"/>
    <n v="0"/>
    <m/>
    <n v="0"/>
  </r>
  <r>
    <x v="1"/>
    <x v="1"/>
    <x v="17"/>
    <x v="6"/>
    <x v="5"/>
    <n v="0"/>
    <m/>
    <n v="0"/>
  </r>
  <r>
    <x v="2"/>
    <x v="2"/>
    <x v="18"/>
    <x v="7"/>
    <x v="5"/>
    <n v="3120"/>
    <n v="860"/>
    <n v="391810701.46999997"/>
  </r>
  <r>
    <x v="3"/>
    <x v="2"/>
    <x v="18"/>
    <x v="7"/>
    <x v="5"/>
    <e v="#REF!"/>
    <n v="853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4" showMemberPropertyTips="0" useAutoFormatting="1" createdVersion="1" indent="0" compact="0" compactData="0" gridDropZones="1">
  <location ref="A3:H249" firstHeaderRow="1" firstDataRow="2" firstDataCol="5"/>
  <pivotFields count="8"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subtotalTop="0" showAll="0" includeNewItemsInFilter="1" defaultSubtotal="0">
      <items count="10">
        <item x="0"/>
        <item m="1" x="8"/>
        <item x="1"/>
        <item x="2"/>
        <item x="3"/>
        <item x="4"/>
        <item x="5"/>
        <item x="6"/>
        <item m="1" x="9"/>
        <item x="7"/>
      </items>
    </pivotField>
    <pivotField axis="axisRow" compact="0" outline="0" subtotalTop="0" showAll="0" includeNewItemsInFilter="1" defaultSubtotal="0">
      <items count="9">
        <item h="1" f="1" x="6"/>
        <item x="0"/>
        <item x="1"/>
        <item m="1" x="7"/>
        <item x="3"/>
        <item m="1" x="8"/>
        <item x="4"/>
        <item x="2"/>
        <item x="5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44" outline="0" subtotalTop="0" showAll="0" includeNewItemsInFilter="1"/>
  </pivotFields>
  <rowFields count="5">
    <field x="3"/>
    <field x="4"/>
    <field x="2"/>
    <field x="1"/>
    <field x="0"/>
  </rowFields>
  <rowItems count="245">
    <i>
      <x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2"/>
    </i>
    <i r="1">
      <x v="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6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3"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4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5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6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7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9"/>
    </i>
    <i r="1">
      <x v="8"/>
      <x v="18"/>
      <x v="2"/>
      <x v="2"/>
    </i>
    <i r="4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ermits" fld="5" baseField="0" baseItem="0"/>
    <dataField name="Count of Units" fld="6" subtotal="count" baseField="0" baseItem="0"/>
    <dataField name="Sum of Valuation" fld="7" baseField="0" baseItem="0" numFmtId="44"/>
  </dataFields>
  <formats count="1">
    <format dxfId="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0" name="Table10" displayName="Table10" ref="A1:C21" totalsRowShown="0" headerRowDxfId="11">
  <autoFilter ref="A1:C21"/>
  <tableColumns count="3">
    <tableColumn id="1" name="Mobile Structures 2015"/>
    <tableColumn id="2" name="New Permits" dataDxfId="10"/>
    <tableColumn id="3" name="Total Valuation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18" name="Table1118" displayName="Table1118" ref="D4:F7" totalsRowShown="0" headerRowDxfId="7">
  <autoFilter ref="D4:F7"/>
  <tableColumns count="3">
    <tableColumn id="1" name="Dec-15" dataDxfId="6"/>
    <tableColumn id="2" name="Dec-14" dataDxfId="5"/>
    <tableColumn id="3" name="MoM % Change" dataDxfId="4" dataCellStyle="Perce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19" name="Table11181120" displayName="Table11181120" ref="K4:M7" totalsRowShown="0" headerRowDxfId="3">
  <autoFilter ref="K4:M7"/>
  <tableColumns count="3">
    <tableColumn id="1" name="2015" dataDxfId="2"/>
    <tableColumn id="2" name="2014" dataDxfId="1"/>
    <tableColumn id="3" name="YoY % Change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workbookViewId="0">
      <selection activeCell="L30" sqref="L30"/>
    </sheetView>
  </sheetViews>
  <sheetFormatPr defaultRowHeight="13" x14ac:dyDescent="0.3"/>
  <cols>
    <col min="1" max="1" width="26.453125" style="4" bestFit="1" customWidth="1"/>
    <col min="2" max="2" width="17" style="15" bestFit="1" customWidth="1"/>
    <col min="3" max="3" width="19.54296875" style="15" bestFit="1" customWidth="1"/>
    <col min="4" max="4" width="50.6328125" customWidth="1"/>
  </cols>
  <sheetData>
    <row r="1" spans="1:9" s="13" customFormat="1" x14ac:dyDescent="0.3">
      <c r="A1" s="12" t="s">
        <v>42</v>
      </c>
      <c r="B1" s="27" t="s">
        <v>12</v>
      </c>
      <c r="C1" s="27" t="s">
        <v>15</v>
      </c>
      <c r="D1" s="14"/>
    </row>
    <row r="2" spans="1:9" x14ac:dyDescent="0.3">
      <c r="A2" s="20" t="s">
        <v>6</v>
      </c>
      <c r="B2" s="15">
        <v>0</v>
      </c>
      <c r="C2" s="15">
        <v>0</v>
      </c>
    </row>
    <row r="3" spans="1:9" x14ac:dyDescent="0.3">
      <c r="A3" s="20" t="s">
        <v>7</v>
      </c>
      <c r="B3" s="15">
        <v>0</v>
      </c>
      <c r="C3" s="15">
        <v>0</v>
      </c>
    </row>
    <row r="4" spans="1:9" x14ac:dyDescent="0.3">
      <c r="A4" s="20" t="s">
        <v>8</v>
      </c>
      <c r="B4" s="15">
        <v>0</v>
      </c>
      <c r="C4" s="15">
        <v>0</v>
      </c>
    </row>
    <row r="5" spans="1:9" x14ac:dyDescent="0.3">
      <c r="A5" s="20" t="s">
        <v>9</v>
      </c>
      <c r="B5" s="15">
        <v>0</v>
      </c>
      <c r="C5" s="15">
        <v>0</v>
      </c>
    </row>
    <row r="6" spans="1:9" x14ac:dyDescent="0.3">
      <c r="A6" s="20" t="s">
        <v>10</v>
      </c>
      <c r="B6" s="15">
        <v>0</v>
      </c>
      <c r="C6" s="15">
        <v>0</v>
      </c>
    </row>
    <row r="7" spans="1:9" x14ac:dyDescent="0.3">
      <c r="A7" s="20" t="s">
        <v>11</v>
      </c>
      <c r="B7" s="15">
        <v>0</v>
      </c>
      <c r="C7" s="15">
        <v>0</v>
      </c>
    </row>
    <row r="8" spans="1:9" x14ac:dyDescent="0.3">
      <c r="A8" s="21" t="s">
        <v>0</v>
      </c>
      <c r="B8" s="15">
        <v>0</v>
      </c>
      <c r="C8" s="15">
        <v>0</v>
      </c>
    </row>
    <row r="9" spans="1:9" x14ac:dyDescent="0.3">
      <c r="A9" s="21" t="s">
        <v>1</v>
      </c>
      <c r="B9" s="15">
        <v>0</v>
      </c>
      <c r="C9" s="15">
        <v>0</v>
      </c>
    </row>
    <row r="10" spans="1:9" x14ac:dyDescent="0.3">
      <c r="A10" s="21" t="s">
        <v>2</v>
      </c>
      <c r="B10" s="15">
        <v>0</v>
      </c>
      <c r="C10" s="15">
        <v>0</v>
      </c>
    </row>
    <row r="11" spans="1:9" x14ac:dyDescent="0.3">
      <c r="A11" s="21" t="s">
        <v>3</v>
      </c>
      <c r="B11" s="15">
        <v>0</v>
      </c>
      <c r="C11" s="15">
        <v>0</v>
      </c>
      <c r="D11" s="2"/>
      <c r="E11" s="2"/>
      <c r="F11" s="15"/>
      <c r="G11" s="2"/>
      <c r="H11" s="15"/>
      <c r="I11" s="18"/>
    </row>
    <row r="12" spans="1:9" x14ac:dyDescent="0.3">
      <c r="A12" s="21" t="s">
        <v>4</v>
      </c>
      <c r="B12" s="15">
        <v>0</v>
      </c>
      <c r="C12" s="15">
        <v>0</v>
      </c>
      <c r="D12" s="3"/>
      <c r="E12" s="16"/>
      <c r="F12" s="24"/>
      <c r="I12" s="25"/>
    </row>
    <row r="13" spans="1:9" x14ac:dyDescent="0.3">
      <c r="A13" s="21" t="s">
        <v>5</v>
      </c>
      <c r="B13" s="15">
        <v>0</v>
      </c>
      <c r="C13" s="15">
        <v>0</v>
      </c>
      <c r="D13" s="3"/>
      <c r="E13" s="16"/>
      <c r="F13" s="24"/>
      <c r="I13" s="25"/>
    </row>
    <row r="14" spans="1:9" x14ac:dyDescent="0.3">
      <c r="A14" s="19" t="s">
        <v>6</v>
      </c>
      <c r="B14" s="15">
        <v>0</v>
      </c>
      <c r="C14" s="15">
        <v>0</v>
      </c>
      <c r="D14" s="3"/>
      <c r="E14" s="16"/>
      <c r="F14" s="24"/>
      <c r="I14" s="25"/>
    </row>
    <row r="15" spans="1:9" x14ac:dyDescent="0.3">
      <c r="A15" s="19" t="s">
        <v>7</v>
      </c>
      <c r="B15" s="15">
        <v>0</v>
      </c>
      <c r="C15" s="15">
        <v>0</v>
      </c>
      <c r="D15" s="3"/>
      <c r="E15" s="16"/>
      <c r="F15" s="24"/>
      <c r="I15" s="25"/>
    </row>
    <row r="16" spans="1:9" x14ac:dyDescent="0.3">
      <c r="A16" s="19" t="s">
        <v>8</v>
      </c>
      <c r="B16" s="15">
        <v>0</v>
      </c>
      <c r="C16" s="15">
        <v>0</v>
      </c>
      <c r="D16" s="3"/>
      <c r="E16" s="16"/>
      <c r="F16" s="24"/>
      <c r="I16" s="25"/>
    </row>
    <row r="17" spans="1:9" x14ac:dyDescent="0.3">
      <c r="A17" s="19" t="s">
        <v>9</v>
      </c>
      <c r="B17" s="15">
        <v>0</v>
      </c>
      <c r="C17" s="15">
        <v>0</v>
      </c>
      <c r="D17" s="3"/>
      <c r="E17" s="16"/>
      <c r="F17" s="24"/>
      <c r="I17" s="25"/>
    </row>
    <row r="18" spans="1:9" x14ac:dyDescent="0.3">
      <c r="A18" s="19" t="s">
        <v>10</v>
      </c>
      <c r="B18" s="15">
        <v>0</v>
      </c>
      <c r="C18" s="15">
        <v>0</v>
      </c>
      <c r="D18" s="3"/>
      <c r="E18" s="16"/>
      <c r="F18" s="24"/>
      <c r="I18" s="25"/>
    </row>
    <row r="19" spans="1:9" x14ac:dyDescent="0.3">
      <c r="A19" s="19" t="s">
        <v>11</v>
      </c>
      <c r="B19" s="15">
        <v>0</v>
      </c>
      <c r="C19" s="15">
        <v>0</v>
      </c>
      <c r="D19" s="3"/>
      <c r="E19" s="16"/>
      <c r="F19" s="15"/>
      <c r="I19" s="25"/>
    </row>
    <row r="20" spans="1:9" s="1" customFormat="1" x14ac:dyDescent="0.3">
      <c r="A20" s="22" t="s">
        <v>32</v>
      </c>
      <c r="B20" s="15">
        <f>SUM(B2:B13)</f>
        <v>0</v>
      </c>
      <c r="C20" s="15">
        <f>SUM(C2:C13)</f>
        <v>0</v>
      </c>
      <c r="D20" s="3"/>
      <c r="E20" s="16"/>
      <c r="F20" s="15"/>
      <c r="I20" s="18"/>
    </row>
    <row r="21" spans="1:9" s="1" customFormat="1" x14ac:dyDescent="0.3">
      <c r="A21" s="23" t="s">
        <v>33</v>
      </c>
      <c r="B21" s="15">
        <f>SUM(B8:B19)</f>
        <v>0</v>
      </c>
      <c r="C21" s="15">
        <f>SUM(C8:C19)</f>
        <v>0</v>
      </c>
      <c r="D21" s="3"/>
      <c r="E21" s="16"/>
      <c r="F21" s="15"/>
      <c r="I21" s="18"/>
    </row>
    <row r="24" spans="1:9" ht="13.5" thickBot="1" x14ac:dyDescent="0.35"/>
    <row r="25" spans="1:9" ht="12.5" x14ac:dyDescent="0.25">
      <c r="A25" s="114" t="s">
        <v>43</v>
      </c>
      <c r="B25" s="115"/>
      <c r="C25" s="116"/>
    </row>
    <row r="26" spans="1:9" thickBot="1" x14ac:dyDescent="0.3">
      <c r="A26" s="117"/>
      <c r="B26" s="118"/>
      <c r="C26" s="119"/>
    </row>
  </sheetData>
  <mergeCells count="1">
    <mergeCell ref="A25:C26"/>
  </mergeCells>
  <phoneticPr fontId="0" type="noConversion"/>
  <printOptions horizontalCentered="1" gridLines="1"/>
  <pageMargins left="0.75" right="0.75" top="1" bottom="1" header="0.5" footer="0.5"/>
  <pageSetup orientation="landscape" r:id="rId1"/>
  <headerFooter alignWithMargins="0">
    <oddHeader xml:space="preserve">&amp;L &amp;C 
&amp;R </oddHeader>
    <oddFooter>&amp;L&amp;"Arial,Bold"TRAILERS&amp;C
 &amp;R&amp;"Arial,Bold"PAGE 6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H249"/>
  <sheetViews>
    <sheetView topLeftCell="A58" workbookViewId="0">
      <selection activeCell="H14" sqref="H14"/>
    </sheetView>
  </sheetViews>
  <sheetFormatPr defaultRowHeight="12.5" x14ac:dyDescent="0.25"/>
  <cols>
    <col min="1" max="1" width="25.90625" bestFit="1" customWidth="1"/>
    <col min="2" max="2" width="12.54296875" customWidth="1"/>
    <col min="3" max="4" width="11.08984375" bestFit="1" customWidth="1"/>
    <col min="5" max="5" width="5.6328125" customWidth="1"/>
    <col min="6" max="6" width="14" bestFit="1" customWidth="1"/>
    <col min="7" max="7" width="12.6328125" bestFit="1" customWidth="1"/>
    <col min="8" max="8" width="16" bestFit="1" customWidth="1"/>
  </cols>
  <sheetData>
    <row r="3" spans="1:8" x14ac:dyDescent="0.25">
      <c r="A3" s="29"/>
      <c r="B3" s="30"/>
      <c r="C3" s="30"/>
      <c r="D3" s="30"/>
      <c r="E3" s="30"/>
      <c r="F3" s="33" t="s">
        <v>47</v>
      </c>
      <c r="G3" s="30"/>
      <c r="H3" s="31"/>
    </row>
    <row r="4" spans="1:8" x14ac:dyDescent="0.25">
      <c r="A4" s="33" t="s">
        <v>40</v>
      </c>
      <c r="B4" s="33" t="s">
        <v>41</v>
      </c>
      <c r="C4" s="33" t="s">
        <v>44</v>
      </c>
      <c r="D4" s="33" t="s">
        <v>52</v>
      </c>
      <c r="E4" s="33" t="s">
        <v>35</v>
      </c>
      <c r="F4" s="29" t="s">
        <v>46</v>
      </c>
      <c r="G4" s="37" t="s">
        <v>48</v>
      </c>
      <c r="H4" s="35" t="s">
        <v>49</v>
      </c>
    </row>
    <row r="5" spans="1:8" x14ac:dyDescent="0.25">
      <c r="A5" s="29" t="s">
        <v>34</v>
      </c>
      <c r="B5" s="30"/>
      <c r="C5" s="30"/>
      <c r="D5" s="30"/>
      <c r="E5" s="30"/>
      <c r="F5" s="40"/>
      <c r="G5" s="41"/>
      <c r="H5" s="42"/>
    </row>
    <row r="6" spans="1:8" x14ac:dyDescent="0.25">
      <c r="A6" s="32"/>
      <c r="B6" s="63" t="s">
        <v>38</v>
      </c>
      <c r="C6" s="64">
        <v>41821</v>
      </c>
      <c r="D6" s="63">
        <v>2014</v>
      </c>
      <c r="E6" s="63">
        <v>2015</v>
      </c>
      <c r="F6" s="65">
        <v>197</v>
      </c>
      <c r="G6" s="66">
        <v>1</v>
      </c>
      <c r="H6" s="67">
        <v>27472031</v>
      </c>
    </row>
    <row r="7" spans="1:8" x14ac:dyDescent="0.25">
      <c r="A7" s="32"/>
      <c r="B7" s="63"/>
      <c r="C7" s="64">
        <v>41852</v>
      </c>
      <c r="D7" s="63">
        <v>2014</v>
      </c>
      <c r="E7" s="63">
        <v>2015</v>
      </c>
      <c r="F7" s="65">
        <v>83</v>
      </c>
      <c r="G7" s="66">
        <v>1</v>
      </c>
      <c r="H7" s="67">
        <v>11086513</v>
      </c>
    </row>
    <row r="8" spans="1:8" x14ac:dyDescent="0.25">
      <c r="A8" s="32"/>
      <c r="B8" s="63"/>
      <c r="C8" s="64">
        <v>41883</v>
      </c>
      <c r="D8" s="63">
        <v>2014</v>
      </c>
      <c r="E8" s="63">
        <v>2015</v>
      </c>
      <c r="F8" s="65">
        <v>99</v>
      </c>
      <c r="G8" s="66">
        <v>1</v>
      </c>
      <c r="H8" s="67">
        <v>15092260</v>
      </c>
    </row>
    <row r="9" spans="1:8" x14ac:dyDescent="0.25">
      <c r="A9" s="32"/>
      <c r="B9" s="63"/>
      <c r="C9" s="64">
        <v>41913</v>
      </c>
      <c r="D9" s="63">
        <v>2014</v>
      </c>
      <c r="E9" s="63">
        <v>2015</v>
      </c>
      <c r="F9" s="65">
        <v>91</v>
      </c>
      <c r="G9" s="66">
        <v>1</v>
      </c>
      <c r="H9" s="67">
        <v>17985990</v>
      </c>
    </row>
    <row r="10" spans="1:8" x14ac:dyDescent="0.25">
      <c r="A10" s="32"/>
      <c r="B10" s="63"/>
      <c r="C10" s="64">
        <v>41944</v>
      </c>
      <c r="D10" s="63">
        <v>2014</v>
      </c>
      <c r="E10" s="63">
        <v>2015</v>
      </c>
      <c r="F10" s="65">
        <v>129</v>
      </c>
      <c r="G10" s="66">
        <v>1</v>
      </c>
      <c r="H10" s="67">
        <v>17381631</v>
      </c>
    </row>
    <row r="11" spans="1:8" x14ac:dyDescent="0.25">
      <c r="A11" s="32"/>
      <c r="B11" s="63"/>
      <c r="C11" s="64">
        <v>41974</v>
      </c>
      <c r="D11" s="63">
        <v>2014</v>
      </c>
      <c r="E11" s="63">
        <v>2015</v>
      </c>
      <c r="F11" s="65">
        <v>86</v>
      </c>
      <c r="G11" s="66">
        <v>1</v>
      </c>
      <c r="H11" s="67">
        <v>12069113</v>
      </c>
    </row>
    <row r="12" spans="1:8" x14ac:dyDescent="0.25">
      <c r="A12" s="32"/>
      <c r="B12" s="63"/>
      <c r="C12" s="64">
        <v>42005</v>
      </c>
      <c r="D12" s="63">
        <v>2015</v>
      </c>
      <c r="E12" s="63">
        <v>2015</v>
      </c>
      <c r="F12" s="65">
        <v>95</v>
      </c>
      <c r="G12" s="66">
        <v>1</v>
      </c>
      <c r="H12" s="67">
        <v>12443138</v>
      </c>
    </row>
    <row r="13" spans="1:8" x14ac:dyDescent="0.25">
      <c r="A13" s="32"/>
      <c r="B13" s="63"/>
      <c r="C13" s="64">
        <v>42036</v>
      </c>
      <c r="D13" s="63">
        <v>2015</v>
      </c>
      <c r="E13" s="63">
        <v>2015</v>
      </c>
      <c r="F13" s="65">
        <v>136</v>
      </c>
      <c r="G13" s="66">
        <v>1</v>
      </c>
      <c r="H13" s="67">
        <v>17981169</v>
      </c>
    </row>
    <row r="14" spans="1:8" x14ac:dyDescent="0.25">
      <c r="A14" s="32"/>
      <c r="B14" s="63"/>
      <c r="C14" s="64">
        <v>42064</v>
      </c>
      <c r="D14" s="63">
        <v>2015</v>
      </c>
      <c r="E14" s="63">
        <v>2015</v>
      </c>
      <c r="F14" s="65">
        <v>185</v>
      </c>
      <c r="G14" s="66">
        <v>1</v>
      </c>
      <c r="H14" s="67">
        <v>23813961</v>
      </c>
    </row>
    <row r="15" spans="1:8" x14ac:dyDescent="0.25">
      <c r="A15" s="32"/>
      <c r="B15" s="63"/>
      <c r="C15" s="64">
        <v>42095</v>
      </c>
      <c r="D15" s="63">
        <v>2015</v>
      </c>
      <c r="E15" s="63">
        <v>2015</v>
      </c>
      <c r="F15" s="65">
        <v>156</v>
      </c>
      <c r="G15" s="66">
        <v>1</v>
      </c>
      <c r="H15" s="67">
        <v>23008855</v>
      </c>
    </row>
    <row r="16" spans="1:8" x14ac:dyDescent="0.25">
      <c r="A16" s="32"/>
      <c r="B16" s="63"/>
      <c r="C16" s="64">
        <v>42125</v>
      </c>
      <c r="D16" s="63">
        <v>2015</v>
      </c>
      <c r="E16" s="63">
        <v>2015</v>
      </c>
      <c r="F16" s="65">
        <v>0</v>
      </c>
      <c r="G16" s="66">
        <v>1</v>
      </c>
      <c r="H16" s="67">
        <v>0</v>
      </c>
    </row>
    <row r="17" spans="1:8" x14ac:dyDescent="0.25">
      <c r="A17" s="32"/>
      <c r="B17" s="63"/>
      <c r="C17" s="64">
        <v>42156</v>
      </c>
      <c r="D17" s="63">
        <v>2015</v>
      </c>
      <c r="E17" s="63">
        <v>2015</v>
      </c>
      <c r="F17" s="65">
        <v>0</v>
      </c>
      <c r="G17" s="66">
        <v>1</v>
      </c>
      <c r="H17" s="67">
        <v>0</v>
      </c>
    </row>
    <row r="18" spans="1:8" x14ac:dyDescent="0.25">
      <c r="A18" s="32"/>
      <c r="B18" s="63"/>
      <c r="C18" s="64">
        <v>42186</v>
      </c>
      <c r="D18" s="63">
        <v>2015</v>
      </c>
      <c r="E18" s="63">
        <v>2016</v>
      </c>
      <c r="F18" s="65">
        <v>0</v>
      </c>
      <c r="G18" s="66">
        <v>1</v>
      </c>
      <c r="H18" s="67">
        <v>0</v>
      </c>
    </row>
    <row r="19" spans="1:8" x14ac:dyDescent="0.25">
      <c r="A19" s="32"/>
      <c r="B19" s="63"/>
      <c r="C19" s="64">
        <v>42217</v>
      </c>
      <c r="D19" s="63">
        <v>2015</v>
      </c>
      <c r="E19" s="63">
        <v>2016</v>
      </c>
      <c r="F19" s="65">
        <v>0</v>
      </c>
      <c r="G19" s="66">
        <v>1</v>
      </c>
      <c r="H19" s="67">
        <v>0</v>
      </c>
    </row>
    <row r="20" spans="1:8" x14ac:dyDescent="0.25">
      <c r="A20" s="32"/>
      <c r="B20" s="63"/>
      <c r="C20" s="64">
        <v>42248</v>
      </c>
      <c r="D20" s="63">
        <v>2015</v>
      </c>
      <c r="E20" s="63">
        <v>2016</v>
      </c>
      <c r="F20" s="65">
        <v>0</v>
      </c>
      <c r="G20" s="66">
        <v>1</v>
      </c>
      <c r="H20" s="67">
        <v>0</v>
      </c>
    </row>
    <row r="21" spans="1:8" x14ac:dyDescent="0.25">
      <c r="A21" s="32"/>
      <c r="B21" s="63"/>
      <c r="C21" s="64">
        <v>42278</v>
      </c>
      <c r="D21" s="63">
        <v>2015</v>
      </c>
      <c r="E21" s="63">
        <v>2016</v>
      </c>
      <c r="F21" s="65">
        <v>0</v>
      </c>
      <c r="G21" s="66">
        <v>1</v>
      </c>
      <c r="H21" s="67">
        <v>0</v>
      </c>
    </row>
    <row r="22" spans="1:8" x14ac:dyDescent="0.25">
      <c r="A22" s="32"/>
      <c r="B22" s="63"/>
      <c r="C22" s="64">
        <v>42309</v>
      </c>
      <c r="D22" s="63">
        <v>2015</v>
      </c>
      <c r="E22" s="63">
        <v>2016</v>
      </c>
      <c r="F22" s="65">
        <v>0</v>
      </c>
      <c r="G22" s="66">
        <v>1</v>
      </c>
      <c r="H22" s="67">
        <v>0</v>
      </c>
    </row>
    <row r="23" spans="1:8" x14ac:dyDescent="0.25">
      <c r="A23" s="32"/>
      <c r="B23" s="63"/>
      <c r="C23" s="64">
        <v>42339</v>
      </c>
      <c r="D23" s="63">
        <v>2015</v>
      </c>
      <c r="E23" s="63">
        <v>2016</v>
      </c>
      <c r="F23" s="65">
        <v>0</v>
      </c>
      <c r="G23" s="66">
        <v>1</v>
      </c>
      <c r="H23" s="67">
        <v>0</v>
      </c>
    </row>
    <row r="24" spans="1:8" x14ac:dyDescent="0.25">
      <c r="A24" s="32"/>
      <c r="B24" s="63" t="s">
        <v>21</v>
      </c>
      <c r="C24" s="64">
        <v>41821</v>
      </c>
      <c r="D24" s="63">
        <v>2014</v>
      </c>
      <c r="E24" s="63">
        <v>2015</v>
      </c>
      <c r="F24" s="65">
        <v>7</v>
      </c>
      <c r="G24" s="66"/>
      <c r="H24" s="67">
        <v>1249375</v>
      </c>
    </row>
    <row r="25" spans="1:8" x14ac:dyDescent="0.25">
      <c r="A25" s="32"/>
      <c r="B25" s="63"/>
      <c r="C25" s="64">
        <v>41852</v>
      </c>
      <c r="D25" s="63">
        <v>2014</v>
      </c>
      <c r="E25" s="63">
        <v>2015</v>
      </c>
      <c r="F25" s="65">
        <v>6</v>
      </c>
      <c r="G25" s="66"/>
      <c r="H25" s="67">
        <v>163500</v>
      </c>
    </row>
    <row r="26" spans="1:8" x14ac:dyDescent="0.25">
      <c r="A26" s="32"/>
      <c r="B26" s="63"/>
      <c r="C26" s="64">
        <v>41883</v>
      </c>
      <c r="D26" s="63">
        <v>2014</v>
      </c>
      <c r="E26" s="63">
        <v>2015</v>
      </c>
      <c r="F26" s="65">
        <v>2</v>
      </c>
      <c r="G26" s="66"/>
      <c r="H26" s="67">
        <v>16500</v>
      </c>
    </row>
    <row r="27" spans="1:8" x14ac:dyDescent="0.25">
      <c r="A27" s="32"/>
      <c r="B27" s="63"/>
      <c r="C27" s="64">
        <v>41913</v>
      </c>
      <c r="D27" s="63">
        <v>2014</v>
      </c>
      <c r="E27" s="63">
        <v>2015</v>
      </c>
      <c r="F27" s="65">
        <v>10</v>
      </c>
      <c r="G27" s="66"/>
      <c r="H27" s="67">
        <v>1152170</v>
      </c>
    </row>
    <row r="28" spans="1:8" x14ac:dyDescent="0.25">
      <c r="A28" s="32"/>
      <c r="B28" s="63"/>
      <c r="C28" s="64">
        <v>41944</v>
      </c>
      <c r="D28" s="63">
        <v>2014</v>
      </c>
      <c r="E28" s="63">
        <v>2015</v>
      </c>
      <c r="F28" s="65">
        <v>8</v>
      </c>
      <c r="G28" s="66"/>
      <c r="H28" s="67">
        <v>187552</v>
      </c>
    </row>
    <row r="29" spans="1:8" x14ac:dyDescent="0.25">
      <c r="A29" s="32"/>
      <c r="B29" s="63"/>
      <c r="C29" s="64">
        <v>41974</v>
      </c>
      <c r="D29" s="63">
        <v>2014</v>
      </c>
      <c r="E29" s="63">
        <v>2015</v>
      </c>
      <c r="F29" s="65">
        <v>9</v>
      </c>
      <c r="G29" s="66"/>
      <c r="H29" s="67">
        <v>641624</v>
      </c>
    </row>
    <row r="30" spans="1:8" x14ac:dyDescent="0.25">
      <c r="A30" s="32"/>
      <c r="B30" s="63"/>
      <c r="C30" s="64">
        <v>42005</v>
      </c>
      <c r="D30" s="63">
        <v>2015</v>
      </c>
      <c r="E30" s="63">
        <v>2015</v>
      </c>
      <c r="F30" s="65">
        <v>6</v>
      </c>
      <c r="G30" s="66"/>
      <c r="H30" s="67">
        <v>47500</v>
      </c>
    </row>
    <row r="31" spans="1:8" x14ac:dyDescent="0.25">
      <c r="A31" s="32"/>
      <c r="B31" s="63"/>
      <c r="C31" s="64">
        <v>42036</v>
      </c>
      <c r="D31" s="63">
        <v>2015</v>
      </c>
      <c r="E31" s="63">
        <v>2015</v>
      </c>
      <c r="F31" s="65">
        <v>4</v>
      </c>
      <c r="G31" s="66"/>
      <c r="H31" s="67">
        <v>135000</v>
      </c>
    </row>
    <row r="32" spans="1:8" x14ac:dyDescent="0.25">
      <c r="A32" s="32"/>
      <c r="B32" s="63"/>
      <c r="C32" s="64">
        <v>42064</v>
      </c>
      <c r="D32" s="63">
        <v>2015</v>
      </c>
      <c r="E32" s="63">
        <v>2015</v>
      </c>
      <c r="F32" s="65">
        <v>7</v>
      </c>
      <c r="G32" s="66"/>
      <c r="H32" s="67">
        <v>150700</v>
      </c>
    </row>
    <row r="33" spans="1:8" x14ac:dyDescent="0.25">
      <c r="A33" s="32"/>
      <c r="B33" s="63"/>
      <c r="C33" s="64">
        <v>42095</v>
      </c>
      <c r="D33" s="63">
        <v>2015</v>
      </c>
      <c r="E33" s="63">
        <v>2015</v>
      </c>
      <c r="F33" s="65">
        <v>18</v>
      </c>
      <c r="G33" s="66"/>
      <c r="H33" s="67">
        <v>500965</v>
      </c>
    </row>
    <row r="34" spans="1:8" x14ac:dyDescent="0.25">
      <c r="A34" s="32"/>
      <c r="B34" s="63"/>
      <c r="C34" s="64">
        <v>42125</v>
      </c>
      <c r="D34" s="63">
        <v>2015</v>
      </c>
      <c r="E34" s="63">
        <v>2015</v>
      </c>
      <c r="F34" s="65">
        <v>0</v>
      </c>
      <c r="G34" s="66"/>
      <c r="H34" s="67">
        <v>0</v>
      </c>
    </row>
    <row r="35" spans="1:8" x14ac:dyDescent="0.25">
      <c r="A35" s="32"/>
      <c r="B35" s="63"/>
      <c r="C35" s="64">
        <v>42156</v>
      </c>
      <c r="D35" s="63">
        <v>2015</v>
      </c>
      <c r="E35" s="63">
        <v>2015</v>
      </c>
      <c r="F35" s="65">
        <v>0</v>
      </c>
      <c r="G35" s="66"/>
      <c r="H35" s="67">
        <v>0</v>
      </c>
    </row>
    <row r="36" spans="1:8" x14ac:dyDescent="0.25">
      <c r="A36" s="32"/>
      <c r="B36" s="63"/>
      <c r="C36" s="64">
        <v>42186</v>
      </c>
      <c r="D36" s="63">
        <v>2015</v>
      </c>
      <c r="E36" s="63">
        <v>2016</v>
      </c>
      <c r="F36" s="65">
        <v>0</v>
      </c>
      <c r="G36" s="66"/>
      <c r="H36" s="67">
        <v>0</v>
      </c>
    </row>
    <row r="37" spans="1:8" x14ac:dyDescent="0.25">
      <c r="A37" s="32"/>
      <c r="B37" s="63"/>
      <c r="C37" s="64">
        <v>42217</v>
      </c>
      <c r="D37" s="63">
        <v>2015</v>
      </c>
      <c r="E37" s="63">
        <v>2016</v>
      </c>
      <c r="F37" s="65">
        <v>0</v>
      </c>
      <c r="G37" s="66"/>
      <c r="H37" s="67">
        <v>0</v>
      </c>
    </row>
    <row r="38" spans="1:8" x14ac:dyDescent="0.25">
      <c r="A38" s="32"/>
      <c r="B38" s="63"/>
      <c r="C38" s="64">
        <v>42248</v>
      </c>
      <c r="D38" s="63">
        <v>2015</v>
      </c>
      <c r="E38" s="63">
        <v>2016</v>
      </c>
      <c r="F38" s="65">
        <v>0</v>
      </c>
      <c r="G38" s="66"/>
      <c r="H38" s="67">
        <v>0</v>
      </c>
    </row>
    <row r="39" spans="1:8" x14ac:dyDescent="0.25">
      <c r="A39" s="32"/>
      <c r="B39" s="63"/>
      <c r="C39" s="64">
        <v>42278</v>
      </c>
      <c r="D39" s="63">
        <v>2015</v>
      </c>
      <c r="E39" s="63">
        <v>2016</v>
      </c>
      <c r="F39" s="65">
        <v>0</v>
      </c>
      <c r="G39" s="66"/>
      <c r="H39" s="67">
        <v>0</v>
      </c>
    </row>
    <row r="40" spans="1:8" x14ac:dyDescent="0.25">
      <c r="A40" s="32"/>
      <c r="B40" s="63"/>
      <c r="C40" s="64">
        <v>42309</v>
      </c>
      <c r="D40" s="63">
        <v>2015</v>
      </c>
      <c r="E40" s="63">
        <v>2016</v>
      </c>
      <c r="F40" s="65">
        <v>0</v>
      </c>
      <c r="G40" s="66"/>
      <c r="H40" s="67">
        <v>0</v>
      </c>
    </row>
    <row r="41" spans="1:8" x14ac:dyDescent="0.25">
      <c r="A41" s="32"/>
      <c r="B41" s="63"/>
      <c r="C41" s="64">
        <v>42339</v>
      </c>
      <c r="D41" s="63">
        <v>2015</v>
      </c>
      <c r="E41" s="63">
        <v>2016</v>
      </c>
      <c r="F41" s="65">
        <v>0</v>
      </c>
      <c r="G41" s="66"/>
      <c r="H41" s="67">
        <v>0</v>
      </c>
    </row>
    <row r="42" spans="1:8" x14ac:dyDescent="0.25">
      <c r="A42" s="32"/>
      <c r="B42" s="63" t="s">
        <v>13</v>
      </c>
      <c r="C42" s="64">
        <v>41821</v>
      </c>
      <c r="D42" s="63">
        <v>2014</v>
      </c>
      <c r="E42" s="63">
        <v>2015</v>
      </c>
      <c r="F42" s="65">
        <v>14</v>
      </c>
      <c r="G42" s="66"/>
      <c r="H42" s="67">
        <v>870575</v>
      </c>
    </row>
    <row r="43" spans="1:8" x14ac:dyDescent="0.25">
      <c r="A43" s="32"/>
      <c r="B43" s="63"/>
      <c r="C43" s="64">
        <v>41852</v>
      </c>
      <c r="D43" s="63">
        <v>2014</v>
      </c>
      <c r="E43" s="63">
        <v>2015</v>
      </c>
      <c r="F43" s="65">
        <v>12</v>
      </c>
      <c r="G43" s="66"/>
      <c r="H43" s="67">
        <v>404000</v>
      </c>
    </row>
    <row r="44" spans="1:8" x14ac:dyDescent="0.25">
      <c r="A44" s="32"/>
      <c r="B44" s="63"/>
      <c r="C44" s="64">
        <v>41883</v>
      </c>
      <c r="D44" s="63">
        <v>2014</v>
      </c>
      <c r="E44" s="63">
        <v>2015</v>
      </c>
      <c r="F44" s="65">
        <v>13</v>
      </c>
      <c r="G44" s="66"/>
      <c r="H44" s="67">
        <v>222500</v>
      </c>
    </row>
    <row r="45" spans="1:8" x14ac:dyDescent="0.25">
      <c r="A45" s="32"/>
      <c r="B45" s="63"/>
      <c r="C45" s="64">
        <v>41913</v>
      </c>
      <c r="D45" s="63">
        <v>2014</v>
      </c>
      <c r="E45" s="63">
        <v>2015</v>
      </c>
      <c r="F45" s="65">
        <v>20</v>
      </c>
      <c r="G45" s="66"/>
      <c r="H45" s="67">
        <v>368810</v>
      </c>
    </row>
    <row r="46" spans="1:8" x14ac:dyDescent="0.25">
      <c r="A46" s="32"/>
      <c r="B46" s="63"/>
      <c r="C46" s="64">
        <v>41944</v>
      </c>
      <c r="D46" s="63">
        <v>2014</v>
      </c>
      <c r="E46" s="63">
        <v>2015</v>
      </c>
      <c r="F46" s="65">
        <v>11</v>
      </c>
      <c r="G46" s="66"/>
      <c r="H46" s="67">
        <v>182400</v>
      </c>
    </row>
    <row r="47" spans="1:8" x14ac:dyDescent="0.25">
      <c r="A47" s="32"/>
      <c r="B47" s="63"/>
      <c r="C47" s="64">
        <v>41974</v>
      </c>
      <c r="D47" s="63">
        <v>2014</v>
      </c>
      <c r="E47" s="63">
        <v>2015</v>
      </c>
      <c r="F47" s="65">
        <v>15</v>
      </c>
      <c r="G47" s="66"/>
      <c r="H47" s="67">
        <v>454411</v>
      </c>
    </row>
    <row r="48" spans="1:8" x14ac:dyDescent="0.25">
      <c r="A48" s="32"/>
      <c r="B48" s="63"/>
      <c r="C48" s="64">
        <v>42005</v>
      </c>
      <c r="D48" s="63">
        <v>2015</v>
      </c>
      <c r="E48" s="63">
        <v>2015</v>
      </c>
      <c r="F48" s="65">
        <v>15</v>
      </c>
      <c r="G48" s="66"/>
      <c r="H48" s="67">
        <v>480792.83</v>
      </c>
    </row>
    <row r="49" spans="1:8" x14ac:dyDescent="0.25">
      <c r="A49" s="32"/>
      <c r="B49" s="63"/>
      <c r="C49" s="64">
        <v>42036</v>
      </c>
      <c r="D49" s="63">
        <v>2015</v>
      </c>
      <c r="E49" s="63">
        <v>2015</v>
      </c>
      <c r="F49" s="65">
        <v>14</v>
      </c>
      <c r="G49" s="66"/>
      <c r="H49" s="67">
        <v>414265.26</v>
      </c>
    </row>
    <row r="50" spans="1:8" x14ac:dyDescent="0.25">
      <c r="A50" s="32"/>
      <c r="B50" s="63"/>
      <c r="C50" s="64">
        <v>42064</v>
      </c>
      <c r="D50" s="63">
        <v>2015</v>
      </c>
      <c r="E50" s="63">
        <v>2015</v>
      </c>
      <c r="F50" s="65">
        <v>17</v>
      </c>
      <c r="G50" s="66"/>
      <c r="H50" s="67">
        <v>354912</v>
      </c>
    </row>
    <row r="51" spans="1:8" x14ac:dyDescent="0.25">
      <c r="A51" s="32"/>
      <c r="B51" s="63"/>
      <c r="C51" s="64">
        <v>42095</v>
      </c>
      <c r="D51" s="63">
        <v>2015</v>
      </c>
      <c r="E51" s="63">
        <v>2015</v>
      </c>
      <c r="F51" s="65">
        <v>17</v>
      </c>
      <c r="G51" s="66"/>
      <c r="H51" s="67">
        <v>313925</v>
      </c>
    </row>
    <row r="52" spans="1:8" x14ac:dyDescent="0.25">
      <c r="A52" s="32"/>
      <c r="B52" s="63"/>
      <c r="C52" s="64">
        <v>42125</v>
      </c>
      <c r="D52" s="63">
        <v>2015</v>
      </c>
      <c r="E52" s="63">
        <v>2015</v>
      </c>
      <c r="F52" s="65">
        <v>0</v>
      </c>
      <c r="G52" s="66"/>
      <c r="H52" s="67">
        <v>0</v>
      </c>
    </row>
    <row r="53" spans="1:8" x14ac:dyDescent="0.25">
      <c r="A53" s="32"/>
      <c r="B53" s="63"/>
      <c r="C53" s="64">
        <v>42156</v>
      </c>
      <c r="D53" s="63">
        <v>2015</v>
      </c>
      <c r="E53" s="63">
        <v>2015</v>
      </c>
      <c r="F53" s="65">
        <v>0</v>
      </c>
      <c r="G53" s="66"/>
      <c r="H53" s="67">
        <v>0</v>
      </c>
    </row>
    <row r="54" spans="1:8" x14ac:dyDescent="0.25">
      <c r="A54" s="32"/>
      <c r="B54" s="63"/>
      <c r="C54" s="64">
        <v>42186</v>
      </c>
      <c r="D54" s="63">
        <v>2015</v>
      </c>
      <c r="E54" s="63">
        <v>2016</v>
      </c>
      <c r="F54" s="65">
        <v>0</v>
      </c>
      <c r="G54" s="66"/>
      <c r="H54" s="67">
        <v>0</v>
      </c>
    </row>
    <row r="55" spans="1:8" x14ac:dyDescent="0.25">
      <c r="A55" s="32"/>
      <c r="B55" s="63"/>
      <c r="C55" s="64">
        <v>42217</v>
      </c>
      <c r="D55" s="63">
        <v>2015</v>
      </c>
      <c r="E55" s="63">
        <v>2016</v>
      </c>
      <c r="F55" s="65">
        <v>0</v>
      </c>
      <c r="G55" s="66"/>
      <c r="H55" s="67">
        <v>0</v>
      </c>
    </row>
    <row r="56" spans="1:8" x14ac:dyDescent="0.25">
      <c r="A56" s="32"/>
      <c r="B56" s="63"/>
      <c r="C56" s="64">
        <v>42248</v>
      </c>
      <c r="D56" s="63">
        <v>2015</v>
      </c>
      <c r="E56" s="63">
        <v>2016</v>
      </c>
      <c r="F56" s="65">
        <v>0</v>
      </c>
      <c r="G56" s="66"/>
      <c r="H56" s="67">
        <v>0</v>
      </c>
    </row>
    <row r="57" spans="1:8" x14ac:dyDescent="0.25">
      <c r="A57" s="32"/>
      <c r="B57" s="63"/>
      <c r="C57" s="64">
        <v>42278</v>
      </c>
      <c r="D57" s="63">
        <v>2015</v>
      </c>
      <c r="E57" s="63">
        <v>2016</v>
      </c>
      <c r="F57" s="65">
        <v>0</v>
      </c>
      <c r="G57" s="66"/>
      <c r="H57" s="67">
        <v>0</v>
      </c>
    </row>
    <row r="58" spans="1:8" x14ac:dyDescent="0.25">
      <c r="A58" s="32"/>
      <c r="B58" s="63"/>
      <c r="C58" s="64">
        <v>42309</v>
      </c>
      <c r="D58" s="63">
        <v>2015</v>
      </c>
      <c r="E58" s="63">
        <v>2016</v>
      </c>
      <c r="F58" s="65">
        <v>0</v>
      </c>
      <c r="G58" s="66"/>
      <c r="H58" s="67">
        <v>0</v>
      </c>
    </row>
    <row r="59" spans="1:8" x14ac:dyDescent="0.25">
      <c r="A59" s="32"/>
      <c r="B59" s="63"/>
      <c r="C59" s="64">
        <v>42339</v>
      </c>
      <c r="D59" s="63">
        <v>2015</v>
      </c>
      <c r="E59" s="63">
        <v>2016</v>
      </c>
      <c r="F59" s="65">
        <v>0</v>
      </c>
      <c r="G59" s="66"/>
      <c r="H59" s="67">
        <v>0</v>
      </c>
    </row>
    <row r="60" spans="1:8" x14ac:dyDescent="0.25">
      <c r="A60" s="32" t="s">
        <v>51</v>
      </c>
      <c r="B60" s="63"/>
      <c r="C60" s="63"/>
      <c r="D60" s="63"/>
      <c r="E60" s="63"/>
      <c r="F60" s="65"/>
      <c r="G60" s="66"/>
      <c r="H60" s="67"/>
    </row>
    <row r="61" spans="1:8" x14ac:dyDescent="0.25">
      <c r="A61" s="32"/>
      <c r="B61" s="63" t="s">
        <v>18</v>
      </c>
      <c r="C61" s="64">
        <v>41821</v>
      </c>
      <c r="D61" s="63">
        <v>2014</v>
      </c>
      <c r="E61" s="63">
        <v>2015</v>
      </c>
      <c r="F61" s="65">
        <v>0</v>
      </c>
      <c r="G61" s="66">
        <v>1</v>
      </c>
      <c r="H61" s="67">
        <v>0</v>
      </c>
    </row>
    <row r="62" spans="1:8" x14ac:dyDescent="0.25">
      <c r="A62" s="32"/>
      <c r="B62" s="63"/>
      <c r="C62" s="64">
        <v>41852</v>
      </c>
      <c r="D62" s="63">
        <v>2014</v>
      </c>
      <c r="E62" s="63">
        <v>2015</v>
      </c>
      <c r="F62" s="65">
        <v>0</v>
      </c>
      <c r="G62" s="66">
        <v>1</v>
      </c>
      <c r="H62" s="67">
        <v>0</v>
      </c>
    </row>
    <row r="63" spans="1:8" x14ac:dyDescent="0.25">
      <c r="A63" s="32"/>
      <c r="B63" s="63"/>
      <c r="C63" s="64">
        <v>41883</v>
      </c>
      <c r="D63" s="63">
        <v>2014</v>
      </c>
      <c r="E63" s="63">
        <v>2015</v>
      </c>
      <c r="F63" s="65">
        <v>0</v>
      </c>
      <c r="G63" s="66">
        <v>1</v>
      </c>
      <c r="H63" s="67">
        <v>0</v>
      </c>
    </row>
    <row r="64" spans="1:8" x14ac:dyDescent="0.25">
      <c r="A64" s="32"/>
      <c r="B64" s="63"/>
      <c r="C64" s="64">
        <v>41913</v>
      </c>
      <c r="D64" s="63">
        <v>2014</v>
      </c>
      <c r="E64" s="63">
        <v>2015</v>
      </c>
      <c r="F64" s="65">
        <v>0</v>
      </c>
      <c r="G64" s="66">
        <v>1</v>
      </c>
      <c r="H64" s="67">
        <v>0</v>
      </c>
    </row>
    <row r="65" spans="1:8" x14ac:dyDescent="0.25">
      <c r="A65" s="32"/>
      <c r="B65" s="63"/>
      <c r="C65" s="64">
        <v>41944</v>
      </c>
      <c r="D65" s="63">
        <v>2014</v>
      </c>
      <c r="E65" s="63">
        <v>2015</v>
      </c>
      <c r="F65" s="65">
        <v>0</v>
      </c>
      <c r="G65" s="66">
        <v>1</v>
      </c>
      <c r="H65" s="67">
        <v>0</v>
      </c>
    </row>
    <row r="66" spans="1:8" x14ac:dyDescent="0.25">
      <c r="A66" s="32"/>
      <c r="B66" s="63"/>
      <c r="C66" s="64">
        <v>41974</v>
      </c>
      <c r="D66" s="63">
        <v>2014</v>
      </c>
      <c r="E66" s="63">
        <v>2015</v>
      </c>
      <c r="F66" s="65">
        <v>0</v>
      </c>
      <c r="G66" s="66">
        <v>1</v>
      </c>
      <c r="H66" s="67">
        <v>0</v>
      </c>
    </row>
    <row r="67" spans="1:8" x14ac:dyDescent="0.25">
      <c r="A67" s="32"/>
      <c r="B67" s="63"/>
      <c r="C67" s="64">
        <v>42005</v>
      </c>
      <c r="D67" s="63">
        <v>2015</v>
      </c>
      <c r="E67" s="63">
        <v>2015</v>
      </c>
      <c r="F67" s="65">
        <v>0</v>
      </c>
      <c r="G67" s="66">
        <v>1</v>
      </c>
      <c r="H67" s="67">
        <v>0</v>
      </c>
    </row>
    <row r="68" spans="1:8" x14ac:dyDescent="0.25">
      <c r="A68" s="32"/>
      <c r="B68" s="63"/>
      <c r="C68" s="64">
        <v>42036</v>
      </c>
      <c r="D68" s="63">
        <v>2015</v>
      </c>
      <c r="E68" s="63">
        <v>2015</v>
      </c>
      <c r="F68" s="65">
        <v>0</v>
      </c>
      <c r="G68" s="66">
        <v>1</v>
      </c>
      <c r="H68" s="67">
        <v>0</v>
      </c>
    </row>
    <row r="69" spans="1:8" x14ac:dyDescent="0.25">
      <c r="A69" s="32"/>
      <c r="B69" s="63"/>
      <c r="C69" s="64">
        <v>42064</v>
      </c>
      <c r="D69" s="63">
        <v>2015</v>
      </c>
      <c r="E69" s="63">
        <v>2015</v>
      </c>
      <c r="F69" s="65" t="e">
        <v>#REF!</v>
      </c>
      <c r="G69" s="66">
        <v>1</v>
      </c>
      <c r="H69" s="67" t="e">
        <v>#REF!</v>
      </c>
    </row>
    <row r="70" spans="1:8" x14ac:dyDescent="0.25">
      <c r="A70" s="32"/>
      <c r="B70" s="63"/>
      <c r="C70" s="64">
        <v>42095</v>
      </c>
      <c r="D70" s="63">
        <v>2015</v>
      </c>
      <c r="E70" s="63">
        <v>2015</v>
      </c>
      <c r="F70" s="65">
        <v>2</v>
      </c>
      <c r="G70" s="66">
        <v>1</v>
      </c>
      <c r="H70" s="67">
        <v>600000</v>
      </c>
    </row>
    <row r="71" spans="1:8" x14ac:dyDescent="0.25">
      <c r="A71" s="32"/>
      <c r="B71" s="63"/>
      <c r="C71" s="64">
        <v>42125</v>
      </c>
      <c r="D71" s="63">
        <v>2015</v>
      </c>
      <c r="E71" s="63">
        <v>2015</v>
      </c>
      <c r="F71" s="65">
        <v>0</v>
      </c>
      <c r="G71" s="66">
        <v>1</v>
      </c>
      <c r="H71" s="67">
        <v>0</v>
      </c>
    </row>
    <row r="72" spans="1:8" x14ac:dyDescent="0.25">
      <c r="A72" s="32"/>
      <c r="B72" s="63"/>
      <c r="C72" s="64">
        <v>42156</v>
      </c>
      <c r="D72" s="63">
        <v>2015</v>
      </c>
      <c r="E72" s="63">
        <v>2015</v>
      </c>
      <c r="F72" s="65">
        <v>0</v>
      </c>
      <c r="G72" s="66">
        <v>1</v>
      </c>
      <c r="H72" s="67">
        <v>0</v>
      </c>
    </row>
    <row r="73" spans="1:8" x14ac:dyDescent="0.25">
      <c r="A73" s="32"/>
      <c r="B73" s="63"/>
      <c r="C73" s="64">
        <v>42186</v>
      </c>
      <c r="D73" s="63">
        <v>2015</v>
      </c>
      <c r="E73" s="63">
        <v>2016</v>
      </c>
      <c r="F73" s="65">
        <v>0</v>
      </c>
      <c r="G73" s="66">
        <v>1</v>
      </c>
      <c r="H73" s="67">
        <v>0</v>
      </c>
    </row>
    <row r="74" spans="1:8" x14ac:dyDescent="0.25">
      <c r="A74" s="32"/>
      <c r="B74" s="63"/>
      <c r="C74" s="64">
        <v>42217</v>
      </c>
      <c r="D74" s="63">
        <v>2015</v>
      </c>
      <c r="E74" s="63">
        <v>2016</v>
      </c>
      <c r="F74" s="65">
        <v>0</v>
      </c>
      <c r="G74" s="66">
        <v>1</v>
      </c>
      <c r="H74" s="67">
        <v>0</v>
      </c>
    </row>
    <row r="75" spans="1:8" x14ac:dyDescent="0.25">
      <c r="A75" s="32"/>
      <c r="B75" s="63"/>
      <c r="C75" s="64">
        <v>42248</v>
      </c>
      <c r="D75" s="63">
        <v>2015</v>
      </c>
      <c r="E75" s="63">
        <v>2016</v>
      </c>
      <c r="F75" s="65">
        <v>0</v>
      </c>
      <c r="G75" s="66">
        <v>1</v>
      </c>
      <c r="H75" s="67">
        <v>0</v>
      </c>
    </row>
    <row r="76" spans="1:8" x14ac:dyDescent="0.25">
      <c r="A76" s="32"/>
      <c r="B76" s="63"/>
      <c r="C76" s="64">
        <v>42278</v>
      </c>
      <c r="D76" s="63">
        <v>2015</v>
      </c>
      <c r="E76" s="63">
        <v>2016</v>
      </c>
      <c r="F76" s="65">
        <v>0</v>
      </c>
      <c r="G76" s="66">
        <v>1</v>
      </c>
      <c r="H76" s="67">
        <v>0</v>
      </c>
    </row>
    <row r="77" spans="1:8" x14ac:dyDescent="0.25">
      <c r="A77" s="32"/>
      <c r="B77" s="63"/>
      <c r="C77" s="64">
        <v>42309</v>
      </c>
      <c r="D77" s="63">
        <v>2015</v>
      </c>
      <c r="E77" s="63">
        <v>2016</v>
      </c>
      <c r="F77" s="65">
        <v>0</v>
      </c>
      <c r="G77" s="66">
        <v>1</v>
      </c>
      <c r="H77" s="67">
        <v>0</v>
      </c>
    </row>
    <row r="78" spans="1:8" x14ac:dyDescent="0.25">
      <c r="A78" s="32"/>
      <c r="B78" s="63"/>
      <c r="C78" s="64">
        <v>42339</v>
      </c>
      <c r="D78" s="63">
        <v>2015</v>
      </c>
      <c r="E78" s="63">
        <v>2016</v>
      </c>
      <c r="F78" s="65">
        <v>0</v>
      </c>
      <c r="G78" s="66">
        <v>1</v>
      </c>
      <c r="H78" s="67">
        <v>0</v>
      </c>
    </row>
    <row r="79" spans="1:8" x14ac:dyDescent="0.25">
      <c r="A79" s="32"/>
      <c r="B79" s="63" t="s">
        <v>22</v>
      </c>
      <c r="C79" s="64">
        <v>41821</v>
      </c>
      <c r="D79" s="63">
        <v>2014</v>
      </c>
      <c r="E79" s="63">
        <v>2015</v>
      </c>
      <c r="F79" s="65">
        <v>0</v>
      </c>
      <c r="G79" s="66">
        <v>1</v>
      </c>
      <c r="H79" s="67">
        <v>0</v>
      </c>
    </row>
    <row r="80" spans="1:8" x14ac:dyDescent="0.25">
      <c r="A80" s="32"/>
      <c r="B80" s="63"/>
      <c r="C80" s="64">
        <v>41852</v>
      </c>
      <c r="D80" s="63">
        <v>2014</v>
      </c>
      <c r="E80" s="63">
        <v>2015</v>
      </c>
      <c r="F80" s="65">
        <v>0</v>
      </c>
      <c r="G80" s="66">
        <v>1</v>
      </c>
      <c r="H80" s="67">
        <v>0</v>
      </c>
    </row>
    <row r="81" spans="1:8" x14ac:dyDescent="0.25">
      <c r="A81" s="32"/>
      <c r="B81" s="63"/>
      <c r="C81" s="64">
        <v>41883</v>
      </c>
      <c r="D81" s="63">
        <v>2014</v>
      </c>
      <c r="E81" s="63">
        <v>2015</v>
      </c>
      <c r="F81" s="65">
        <v>0</v>
      </c>
      <c r="G81" s="66">
        <v>1</v>
      </c>
      <c r="H81" s="67">
        <v>0</v>
      </c>
    </row>
    <row r="82" spans="1:8" x14ac:dyDescent="0.25">
      <c r="A82" s="32"/>
      <c r="B82" s="63"/>
      <c r="C82" s="64">
        <v>41913</v>
      </c>
      <c r="D82" s="63">
        <v>2014</v>
      </c>
      <c r="E82" s="63">
        <v>2015</v>
      </c>
      <c r="F82" s="65">
        <v>0</v>
      </c>
      <c r="G82" s="66">
        <v>1</v>
      </c>
      <c r="H82" s="67">
        <v>0</v>
      </c>
    </row>
    <row r="83" spans="1:8" x14ac:dyDescent="0.25">
      <c r="A83" s="32"/>
      <c r="B83" s="63"/>
      <c r="C83" s="64">
        <v>41944</v>
      </c>
      <c r="D83" s="63">
        <v>2014</v>
      </c>
      <c r="E83" s="63">
        <v>2015</v>
      </c>
      <c r="F83" s="65">
        <v>0</v>
      </c>
      <c r="G83" s="66">
        <v>1</v>
      </c>
      <c r="H83" s="67">
        <v>0</v>
      </c>
    </row>
    <row r="84" spans="1:8" x14ac:dyDescent="0.25">
      <c r="A84" s="32"/>
      <c r="B84" s="63"/>
      <c r="C84" s="64">
        <v>41974</v>
      </c>
      <c r="D84" s="63">
        <v>2014</v>
      </c>
      <c r="E84" s="63">
        <v>2015</v>
      </c>
      <c r="F84" s="65">
        <v>0</v>
      </c>
      <c r="G84" s="66">
        <v>1</v>
      </c>
      <c r="H84" s="67">
        <v>0</v>
      </c>
    </row>
    <row r="85" spans="1:8" x14ac:dyDescent="0.25">
      <c r="A85" s="32"/>
      <c r="B85" s="63"/>
      <c r="C85" s="64">
        <v>42005</v>
      </c>
      <c r="D85" s="63">
        <v>2015</v>
      </c>
      <c r="E85" s="63">
        <v>2015</v>
      </c>
      <c r="F85" s="65">
        <v>0</v>
      </c>
      <c r="G85" s="66">
        <v>1</v>
      </c>
      <c r="H85" s="67">
        <v>0</v>
      </c>
    </row>
    <row r="86" spans="1:8" x14ac:dyDescent="0.25">
      <c r="A86" s="32"/>
      <c r="B86" s="63"/>
      <c r="C86" s="64">
        <v>42036</v>
      </c>
      <c r="D86" s="63">
        <v>2015</v>
      </c>
      <c r="E86" s="63">
        <v>2015</v>
      </c>
      <c r="F86" s="65">
        <v>0</v>
      </c>
      <c r="G86" s="66">
        <v>1</v>
      </c>
      <c r="H86" s="67">
        <v>0</v>
      </c>
    </row>
    <row r="87" spans="1:8" x14ac:dyDescent="0.25">
      <c r="A87" s="32"/>
      <c r="B87" s="63"/>
      <c r="C87" s="64">
        <v>42064</v>
      </c>
      <c r="D87" s="63">
        <v>2015</v>
      </c>
      <c r="E87" s="63">
        <v>2015</v>
      </c>
      <c r="F87" s="65">
        <v>8</v>
      </c>
      <c r="G87" s="66">
        <v>1</v>
      </c>
      <c r="H87" s="67">
        <v>2400000</v>
      </c>
    </row>
    <row r="88" spans="1:8" x14ac:dyDescent="0.25">
      <c r="A88" s="32"/>
      <c r="B88" s="63"/>
      <c r="C88" s="64">
        <v>42095</v>
      </c>
      <c r="D88" s="63">
        <v>2015</v>
      </c>
      <c r="E88" s="63">
        <v>2015</v>
      </c>
      <c r="F88" s="65">
        <v>0</v>
      </c>
      <c r="G88" s="66">
        <v>1</v>
      </c>
      <c r="H88" s="67">
        <v>0</v>
      </c>
    </row>
    <row r="89" spans="1:8" x14ac:dyDescent="0.25">
      <c r="A89" s="32"/>
      <c r="B89" s="63"/>
      <c r="C89" s="64">
        <v>42125</v>
      </c>
      <c r="D89" s="63">
        <v>2015</v>
      </c>
      <c r="E89" s="63">
        <v>2015</v>
      </c>
      <c r="F89" s="65">
        <v>0</v>
      </c>
      <c r="G89" s="66">
        <v>1</v>
      </c>
      <c r="H89" s="67">
        <v>0</v>
      </c>
    </row>
    <row r="90" spans="1:8" x14ac:dyDescent="0.25">
      <c r="A90" s="32"/>
      <c r="B90" s="63"/>
      <c r="C90" s="64">
        <v>42156</v>
      </c>
      <c r="D90" s="63">
        <v>2015</v>
      </c>
      <c r="E90" s="63">
        <v>2015</v>
      </c>
      <c r="F90" s="65">
        <v>0</v>
      </c>
      <c r="G90" s="66">
        <v>1</v>
      </c>
      <c r="H90" s="67">
        <v>0</v>
      </c>
    </row>
    <row r="91" spans="1:8" x14ac:dyDescent="0.25">
      <c r="A91" s="32"/>
      <c r="B91" s="63"/>
      <c r="C91" s="64">
        <v>42186</v>
      </c>
      <c r="D91" s="63">
        <v>2015</v>
      </c>
      <c r="E91" s="63">
        <v>2016</v>
      </c>
      <c r="F91" s="65">
        <v>0</v>
      </c>
      <c r="G91" s="66">
        <v>1</v>
      </c>
      <c r="H91" s="67">
        <v>0</v>
      </c>
    </row>
    <row r="92" spans="1:8" x14ac:dyDescent="0.25">
      <c r="A92" s="32"/>
      <c r="B92" s="63"/>
      <c r="C92" s="64">
        <v>42217</v>
      </c>
      <c r="D92" s="63">
        <v>2015</v>
      </c>
      <c r="E92" s="63">
        <v>2016</v>
      </c>
      <c r="F92" s="65">
        <v>0</v>
      </c>
      <c r="G92" s="66">
        <v>1</v>
      </c>
      <c r="H92" s="67">
        <v>0</v>
      </c>
    </row>
    <row r="93" spans="1:8" x14ac:dyDescent="0.25">
      <c r="A93" s="32"/>
      <c r="B93" s="63"/>
      <c r="C93" s="64">
        <v>42248</v>
      </c>
      <c r="D93" s="63">
        <v>2015</v>
      </c>
      <c r="E93" s="63">
        <v>2016</v>
      </c>
      <c r="F93" s="65">
        <v>0</v>
      </c>
      <c r="G93" s="66">
        <v>1</v>
      </c>
      <c r="H93" s="67">
        <v>0</v>
      </c>
    </row>
    <row r="94" spans="1:8" x14ac:dyDescent="0.25">
      <c r="A94" s="32"/>
      <c r="B94" s="63"/>
      <c r="C94" s="64">
        <v>42278</v>
      </c>
      <c r="D94" s="63">
        <v>2015</v>
      </c>
      <c r="E94" s="63">
        <v>2016</v>
      </c>
      <c r="F94" s="65">
        <v>0</v>
      </c>
      <c r="G94" s="66">
        <v>1</v>
      </c>
      <c r="H94" s="67">
        <v>0</v>
      </c>
    </row>
    <row r="95" spans="1:8" x14ac:dyDescent="0.25">
      <c r="A95" s="32"/>
      <c r="B95" s="63"/>
      <c r="C95" s="64">
        <v>42309</v>
      </c>
      <c r="D95" s="63">
        <v>2015</v>
      </c>
      <c r="E95" s="63">
        <v>2016</v>
      </c>
      <c r="F95" s="65">
        <v>0</v>
      </c>
      <c r="G95" s="66">
        <v>1</v>
      </c>
      <c r="H95" s="67">
        <v>0</v>
      </c>
    </row>
    <row r="96" spans="1:8" x14ac:dyDescent="0.25">
      <c r="A96" s="32"/>
      <c r="B96" s="63"/>
      <c r="C96" s="64">
        <v>42339</v>
      </c>
      <c r="D96" s="63">
        <v>2015</v>
      </c>
      <c r="E96" s="63">
        <v>2016</v>
      </c>
      <c r="F96" s="65">
        <v>0</v>
      </c>
      <c r="G96" s="66">
        <v>1</v>
      </c>
      <c r="H96" s="67">
        <v>0</v>
      </c>
    </row>
    <row r="97" spans="1:8" x14ac:dyDescent="0.25">
      <c r="A97" s="32"/>
      <c r="B97" s="63" t="s">
        <v>13</v>
      </c>
      <c r="C97" s="64">
        <v>41821</v>
      </c>
      <c r="D97" s="63">
        <v>2014</v>
      </c>
      <c r="E97" s="63">
        <v>2015</v>
      </c>
      <c r="F97" s="65">
        <v>2</v>
      </c>
      <c r="G97" s="66"/>
      <c r="H97" s="67">
        <v>221777</v>
      </c>
    </row>
    <row r="98" spans="1:8" x14ac:dyDescent="0.25">
      <c r="A98" s="32"/>
      <c r="B98" s="63"/>
      <c r="C98" s="64">
        <v>41852</v>
      </c>
      <c r="D98" s="63">
        <v>2014</v>
      </c>
      <c r="E98" s="63">
        <v>2015</v>
      </c>
      <c r="F98" s="65">
        <v>0</v>
      </c>
      <c r="G98" s="66"/>
      <c r="H98" s="67">
        <v>0</v>
      </c>
    </row>
    <row r="99" spans="1:8" x14ac:dyDescent="0.25">
      <c r="A99" s="32"/>
      <c r="B99" s="63"/>
      <c r="C99" s="64">
        <v>41883</v>
      </c>
      <c r="D99" s="63">
        <v>2014</v>
      </c>
      <c r="E99" s="63">
        <v>2015</v>
      </c>
      <c r="F99" s="65">
        <v>0</v>
      </c>
      <c r="G99" s="66"/>
      <c r="H99" s="67">
        <v>0</v>
      </c>
    </row>
    <row r="100" spans="1:8" x14ac:dyDescent="0.25">
      <c r="A100" s="32"/>
      <c r="B100" s="63"/>
      <c r="C100" s="64">
        <v>41913</v>
      </c>
      <c r="D100" s="63">
        <v>2014</v>
      </c>
      <c r="E100" s="63">
        <v>2015</v>
      </c>
      <c r="F100" s="65">
        <v>1</v>
      </c>
      <c r="G100" s="66"/>
      <c r="H100" s="67">
        <v>2200</v>
      </c>
    </row>
    <row r="101" spans="1:8" x14ac:dyDescent="0.25">
      <c r="A101" s="32"/>
      <c r="B101" s="63"/>
      <c r="C101" s="64">
        <v>41944</v>
      </c>
      <c r="D101" s="63">
        <v>2014</v>
      </c>
      <c r="E101" s="63">
        <v>2015</v>
      </c>
      <c r="F101" s="65">
        <v>0</v>
      </c>
      <c r="G101" s="66"/>
      <c r="H101" s="67">
        <v>0</v>
      </c>
    </row>
    <row r="102" spans="1:8" x14ac:dyDescent="0.25">
      <c r="A102" s="32"/>
      <c r="B102" s="63"/>
      <c r="C102" s="64">
        <v>41974</v>
      </c>
      <c r="D102" s="63">
        <v>2014</v>
      </c>
      <c r="E102" s="63">
        <v>2015</v>
      </c>
      <c r="F102" s="65">
        <v>2</v>
      </c>
      <c r="G102" s="66"/>
      <c r="H102" s="67">
        <v>13000</v>
      </c>
    </row>
    <row r="103" spans="1:8" x14ac:dyDescent="0.25">
      <c r="A103" s="32"/>
      <c r="B103" s="63"/>
      <c r="C103" s="64">
        <v>42005</v>
      </c>
      <c r="D103" s="63">
        <v>2015</v>
      </c>
      <c r="E103" s="63">
        <v>2015</v>
      </c>
      <c r="F103" s="65">
        <v>0</v>
      </c>
      <c r="G103" s="66"/>
      <c r="H103" s="67">
        <v>0</v>
      </c>
    </row>
    <row r="104" spans="1:8" x14ac:dyDescent="0.25">
      <c r="A104" s="32"/>
      <c r="B104" s="63"/>
      <c r="C104" s="64">
        <v>42036</v>
      </c>
      <c r="D104" s="63">
        <v>2015</v>
      </c>
      <c r="E104" s="63">
        <v>2015</v>
      </c>
      <c r="F104" s="65">
        <v>0</v>
      </c>
      <c r="G104" s="66"/>
      <c r="H104" s="67">
        <v>0</v>
      </c>
    </row>
    <row r="105" spans="1:8" x14ac:dyDescent="0.25">
      <c r="A105" s="32"/>
      <c r="B105" s="63"/>
      <c r="C105" s="64">
        <v>42064</v>
      </c>
      <c r="D105" s="63">
        <v>2015</v>
      </c>
      <c r="E105" s="63">
        <v>2015</v>
      </c>
      <c r="F105" s="65">
        <v>0</v>
      </c>
      <c r="G105" s="66"/>
      <c r="H105" s="67">
        <v>0</v>
      </c>
    </row>
    <row r="106" spans="1:8" x14ac:dyDescent="0.25">
      <c r="A106" s="32"/>
      <c r="B106" s="63"/>
      <c r="C106" s="64">
        <v>42095</v>
      </c>
      <c r="D106" s="63">
        <v>2015</v>
      </c>
      <c r="E106" s="63">
        <v>2015</v>
      </c>
      <c r="F106" s="65">
        <v>4</v>
      </c>
      <c r="G106" s="66"/>
      <c r="H106" s="67">
        <v>300000</v>
      </c>
    </row>
    <row r="107" spans="1:8" x14ac:dyDescent="0.25">
      <c r="A107" s="32"/>
      <c r="B107" s="63"/>
      <c r="C107" s="64">
        <v>42125</v>
      </c>
      <c r="D107" s="63">
        <v>2015</v>
      </c>
      <c r="E107" s="63">
        <v>2015</v>
      </c>
      <c r="F107" s="65">
        <v>0</v>
      </c>
      <c r="G107" s="66"/>
      <c r="H107" s="67">
        <v>0</v>
      </c>
    </row>
    <row r="108" spans="1:8" x14ac:dyDescent="0.25">
      <c r="A108" s="32"/>
      <c r="B108" s="63"/>
      <c r="C108" s="64">
        <v>42156</v>
      </c>
      <c r="D108" s="63">
        <v>2015</v>
      </c>
      <c r="E108" s="63">
        <v>2015</v>
      </c>
      <c r="F108" s="65">
        <v>0</v>
      </c>
      <c r="G108" s="66"/>
      <c r="H108" s="67">
        <v>0</v>
      </c>
    </row>
    <row r="109" spans="1:8" x14ac:dyDescent="0.25">
      <c r="A109" s="32"/>
      <c r="B109" s="63"/>
      <c r="C109" s="64">
        <v>42186</v>
      </c>
      <c r="D109" s="63">
        <v>2015</v>
      </c>
      <c r="E109" s="63">
        <v>2016</v>
      </c>
      <c r="F109" s="65">
        <v>0</v>
      </c>
      <c r="G109" s="66"/>
      <c r="H109" s="67">
        <v>0</v>
      </c>
    </row>
    <row r="110" spans="1:8" x14ac:dyDescent="0.25">
      <c r="A110" s="32"/>
      <c r="B110" s="63"/>
      <c r="C110" s="64">
        <v>42217</v>
      </c>
      <c r="D110" s="63">
        <v>2015</v>
      </c>
      <c r="E110" s="63">
        <v>2016</v>
      </c>
      <c r="F110" s="65">
        <v>0</v>
      </c>
      <c r="G110" s="66"/>
      <c r="H110" s="67">
        <v>0</v>
      </c>
    </row>
    <row r="111" spans="1:8" x14ac:dyDescent="0.25">
      <c r="A111" s="32"/>
      <c r="B111" s="63"/>
      <c r="C111" s="64">
        <v>42248</v>
      </c>
      <c r="D111" s="63">
        <v>2015</v>
      </c>
      <c r="E111" s="63">
        <v>2016</v>
      </c>
      <c r="F111" s="65">
        <v>0</v>
      </c>
      <c r="G111" s="66"/>
      <c r="H111" s="67">
        <v>0</v>
      </c>
    </row>
    <row r="112" spans="1:8" x14ac:dyDescent="0.25">
      <c r="A112" s="32"/>
      <c r="B112" s="63"/>
      <c r="C112" s="64">
        <v>42278</v>
      </c>
      <c r="D112" s="63">
        <v>2015</v>
      </c>
      <c r="E112" s="63">
        <v>2016</v>
      </c>
      <c r="F112" s="65">
        <v>0</v>
      </c>
      <c r="G112" s="66"/>
      <c r="H112" s="67">
        <v>0</v>
      </c>
    </row>
    <row r="113" spans="1:8" x14ac:dyDescent="0.25">
      <c r="A113" s="32"/>
      <c r="B113" s="63"/>
      <c r="C113" s="64">
        <v>42309</v>
      </c>
      <c r="D113" s="63">
        <v>2015</v>
      </c>
      <c r="E113" s="63">
        <v>2016</v>
      </c>
      <c r="F113" s="65">
        <v>0</v>
      </c>
      <c r="G113" s="66"/>
      <c r="H113" s="67">
        <v>0</v>
      </c>
    </row>
    <row r="114" spans="1:8" x14ac:dyDescent="0.25">
      <c r="A114" s="32"/>
      <c r="B114" s="63"/>
      <c r="C114" s="64">
        <v>42339</v>
      </c>
      <c r="D114" s="63">
        <v>2015</v>
      </c>
      <c r="E114" s="63">
        <v>2016</v>
      </c>
      <c r="F114" s="65">
        <v>0</v>
      </c>
      <c r="G114" s="66"/>
      <c r="H114" s="67">
        <v>0</v>
      </c>
    </row>
    <row r="115" spans="1:8" x14ac:dyDescent="0.25">
      <c r="A115" s="32" t="s">
        <v>31</v>
      </c>
      <c r="B115" s="63"/>
      <c r="C115" s="63"/>
      <c r="D115" s="63"/>
      <c r="E115" s="63"/>
      <c r="F115" s="65"/>
      <c r="G115" s="66"/>
      <c r="H115" s="67"/>
    </row>
    <row r="116" spans="1:8" x14ac:dyDescent="0.25">
      <c r="A116" s="32"/>
      <c r="B116" s="63" t="s">
        <v>38</v>
      </c>
      <c r="C116" s="64">
        <v>41821</v>
      </c>
      <c r="D116" s="63">
        <v>2014</v>
      </c>
      <c r="E116" s="63">
        <v>2015</v>
      </c>
      <c r="F116" s="65">
        <v>6</v>
      </c>
      <c r="G116" s="66"/>
      <c r="H116" s="67">
        <v>187000</v>
      </c>
    </row>
    <row r="117" spans="1:8" x14ac:dyDescent="0.25">
      <c r="A117" s="32"/>
      <c r="B117" s="63"/>
      <c r="C117" s="64">
        <v>41852</v>
      </c>
      <c r="D117" s="63">
        <v>2014</v>
      </c>
      <c r="E117" s="63">
        <v>2015</v>
      </c>
      <c r="F117" s="65">
        <v>5</v>
      </c>
      <c r="G117" s="66"/>
      <c r="H117" s="67">
        <v>5545000</v>
      </c>
    </row>
    <row r="118" spans="1:8" x14ac:dyDescent="0.25">
      <c r="A118" s="32"/>
      <c r="B118" s="63"/>
      <c r="C118" s="64">
        <v>41883</v>
      </c>
      <c r="D118" s="63">
        <v>2014</v>
      </c>
      <c r="E118" s="63">
        <v>2015</v>
      </c>
      <c r="F118" s="65">
        <v>3</v>
      </c>
      <c r="G118" s="66"/>
      <c r="H118" s="67">
        <v>467670</v>
      </c>
    </row>
    <row r="119" spans="1:8" x14ac:dyDescent="0.25">
      <c r="A119" s="32"/>
      <c r="B119" s="63"/>
      <c r="C119" s="64">
        <v>41913</v>
      </c>
      <c r="D119" s="63">
        <v>2014</v>
      </c>
      <c r="E119" s="63">
        <v>2015</v>
      </c>
      <c r="F119" s="65">
        <v>4</v>
      </c>
      <c r="G119" s="66"/>
      <c r="H119" s="67">
        <v>8513200</v>
      </c>
    </row>
    <row r="120" spans="1:8" x14ac:dyDescent="0.25">
      <c r="A120" s="32"/>
      <c r="B120" s="63"/>
      <c r="C120" s="64">
        <v>41944</v>
      </c>
      <c r="D120" s="63">
        <v>2014</v>
      </c>
      <c r="E120" s="63">
        <v>2015</v>
      </c>
      <c r="F120" s="65">
        <v>2</v>
      </c>
      <c r="G120" s="66"/>
      <c r="H120" s="67">
        <v>1020000</v>
      </c>
    </row>
    <row r="121" spans="1:8" x14ac:dyDescent="0.25">
      <c r="A121" s="32"/>
      <c r="B121" s="63"/>
      <c r="C121" s="64">
        <v>41974</v>
      </c>
      <c r="D121" s="63">
        <v>2014</v>
      </c>
      <c r="E121" s="63">
        <v>2015</v>
      </c>
      <c r="F121" s="65">
        <v>6</v>
      </c>
      <c r="G121" s="66"/>
      <c r="H121" s="67">
        <v>3692250</v>
      </c>
    </row>
    <row r="122" spans="1:8" x14ac:dyDescent="0.25">
      <c r="A122" s="32"/>
      <c r="B122" s="63"/>
      <c r="C122" s="64">
        <v>42005</v>
      </c>
      <c r="D122" s="63">
        <v>2015</v>
      </c>
      <c r="E122" s="63">
        <v>2015</v>
      </c>
      <c r="F122" s="65">
        <v>3</v>
      </c>
      <c r="G122" s="66"/>
      <c r="H122" s="67">
        <v>7928000</v>
      </c>
    </row>
    <row r="123" spans="1:8" x14ac:dyDescent="0.25">
      <c r="A123" s="32"/>
      <c r="B123" s="63"/>
      <c r="C123" s="64">
        <v>42036</v>
      </c>
      <c r="D123" s="63">
        <v>2015</v>
      </c>
      <c r="E123" s="63">
        <v>2015</v>
      </c>
      <c r="F123" s="65">
        <v>1</v>
      </c>
      <c r="G123" s="66"/>
      <c r="H123" s="67">
        <v>6450000</v>
      </c>
    </row>
    <row r="124" spans="1:8" x14ac:dyDescent="0.25">
      <c r="A124" s="32"/>
      <c r="B124" s="63"/>
      <c r="C124" s="64">
        <v>42064</v>
      </c>
      <c r="D124" s="63">
        <v>2015</v>
      </c>
      <c r="E124" s="63">
        <v>2015</v>
      </c>
      <c r="F124" s="65">
        <v>5</v>
      </c>
      <c r="G124" s="66"/>
      <c r="H124" s="67">
        <v>4085000</v>
      </c>
    </row>
    <row r="125" spans="1:8" x14ac:dyDescent="0.25">
      <c r="A125" s="32"/>
      <c r="B125" s="63"/>
      <c r="C125" s="64">
        <v>42095</v>
      </c>
      <c r="D125" s="63">
        <v>2015</v>
      </c>
      <c r="E125" s="63">
        <v>2015</v>
      </c>
      <c r="F125" s="65">
        <v>3</v>
      </c>
      <c r="G125" s="66"/>
      <c r="H125" s="67">
        <v>3779000</v>
      </c>
    </row>
    <row r="126" spans="1:8" x14ac:dyDescent="0.25">
      <c r="A126" s="32"/>
      <c r="B126" s="63"/>
      <c r="C126" s="64">
        <v>42125</v>
      </c>
      <c r="D126" s="63">
        <v>2015</v>
      </c>
      <c r="E126" s="63">
        <v>2015</v>
      </c>
      <c r="F126" s="65">
        <v>0</v>
      </c>
      <c r="G126" s="66"/>
      <c r="H126" s="67">
        <v>0</v>
      </c>
    </row>
    <row r="127" spans="1:8" x14ac:dyDescent="0.25">
      <c r="A127" s="32"/>
      <c r="B127" s="63"/>
      <c r="C127" s="64">
        <v>42156</v>
      </c>
      <c r="D127" s="63">
        <v>2015</v>
      </c>
      <c r="E127" s="63">
        <v>2015</v>
      </c>
      <c r="F127" s="65">
        <v>0</v>
      </c>
      <c r="G127" s="66"/>
      <c r="H127" s="67">
        <v>0</v>
      </c>
    </row>
    <row r="128" spans="1:8" x14ac:dyDescent="0.25">
      <c r="A128" s="32"/>
      <c r="B128" s="63"/>
      <c r="C128" s="64">
        <v>42186</v>
      </c>
      <c r="D128" s="63">
        <v>2015</v>
      </c>
      <c r="E128" s="63">
        <v>2016</v>
      </c>
      <c r="F128" s="65">
        <v>0</v>
      </c>
      <c r="G128" s="66"/>
      <c r="H128" s="67">
        <v>0</v>
      </c>
    </row>
    <row r="129" spans="1:8" x14ac:dyDescent="0.25">
      <c r="A129" s="32"/>
      <c r="B129" s="63"/>
      <c r="C129" s="64">
        <v>42217</v>
      </c>
      <c r="D129" s="63">
        <v>2015</v>
      </c>
      <c r="E129" s="63">
        <v>2016</v>
      </c>
      <c r="F129" s="65">
        <v>0</v>
      </c>
      <c r="G129" s="66"/>
      <c r="H129" s="67">
        <v>0</v>
      </c>
    </row>
    <row r="130" spans="1:8" x14ac:dyDescent="0.25">
      <c r="A130" s="32"/>
      <c r="B130" s="63"/>
      <c r="C130" s="64">
        <v>42248</v>
      </c>
      <c r="D130" s="63">
        <v>2015</v>
      </c>
      <c r="E130" s="63">
        <v>2016</v>
      </c>
      <c r="F130" s="65">
        <v>0</v>
      </c>
      <c r="G130" s="66"/>
      <c r="H130" s="67">
        <v>0</v>
      </c>
    </row>
    <row r="131" spans="1:8" x14ac:dyDescent="0.25">
      <c r="A131" s="32"/>
      <c r="B131" s="63"/>
      <c r="C131" s="64">
        <v>42278</v>
      </c>
      <c r="D131" s="63">
        <v>2015</v>
      </c>
      <c r="E131" s="63">
        <v>2016</v>
      </c>
      <c r="F131" s="65">
        <v>0</v>
      </c>
      <c r="G131" s="66"/>
      <c r="H131" s="67">
        <v>0</v>
      </c>
    </row>
    <row r="132" spans="1:8" x14ac:dyDescent="0.25">
      <c r="A132" s="32"/>
      <c r="B132" s="63"/>
      <c r="C132" s="64">
        <v>42309</v>
      </c>
      <c r="D132" s="63">
        <v>2015</v>
      </c>
      <c r="E132" s="63">
        <v>2016</v>
      </c>
      <c r="F132" s="65">
        <v>0</v>
      </c>
      <c r="G132" s="66"/>
      <c r="H132" s="67">
        <v>0</v>
      </c>
    </row>
    <row r="133" spans="1:8" x14ac:dyDescent="0.25">
      <c r="A133" s="32"/>
      <c r="B133" s="63"/>
      <c r="C133" s="64">
        <v>42339</v>
      </c>
      <c r="D133" s="63">
        <v>2015</v>
      </c>
      <c r="E133" s="63">
        <v>2016</v>
      </c>
      <c r="F133" s="65">
        <v>0</v>
      </c>
      <c r="G133" s="66"/>
      <c r="H133" s="67">
        <v>0</v>
      </c>
    </row>
    <row r="134" spans="1:8" x14ac:dyDescent="0.25">
      <c r="A134" s="32"/>
      <c r="B134" s="63" t="s">
        <v>21</v>
      </c>
      <c r="C134" s="64">
        <v>41821</v>
      </c>
      <c r="D134" s="63">
        <v>2014</v>
      </c>
      <c r="E134" s="63">
        <v>2015</v>
      </c>
      <c r="F134" s="65">
        <v>1</v>
      </c>
      <c r="G134" s="66"/>
      <c r="H134" s="67">
        <v>80000</v>
      </c>
    </row>
    <row r="135" spans="1:8" x14ac:dyDescent="0.25">
      <c r="A135" s="32"/>
      <c r="B135" s="63"/>
      <c r="C135" s="64">
        <v>41852</v>
      </c>
      <c r="D135" s="63">
        <v>2014</v>
      </c>
      <c r="E135" s="63">
        <v>2015</v>
      </c>
      <c r="F135" s="65">
        <v>0</v>
      </c>
      <c r="G135" s="66"/>
      <c r="H135" s="67">
        <v>0</v>
      </c>
    </row>
    <row r="136" spans="1:8" x14ac:dyDescent="0.25">
      <c r="A136" s="32"/>
      <c r="B136" s="63"/>
      <c r="C136" s="64">
        <v>41883</v>
      </c>
      <c r="D136" s="63">
        <v>2014</v>
      </c>
      <c r="E136" s="63">
        <v>2015</v>
      </c>
      <c r="F136" s="65">
        <v>0</v>
      </c>
      <c r="G136" s="66"/>
      <c r="H136" s="67">
        <v>0</v>
      </c>
    </row>
    <row r="137" spans="1:8" x14ac:dyDescent="0.25">
      <c r="A137" s="32"/>
      <c r="B137" s="63"/>
      <c r="C137" s="64">
        <v>41913</v>
      </c>
      <c r="D137" s="63">
        <v>2014</v>
      </c>
      <c r="E137" s="63">
        <v>2015</v>
      </c>
      <c r="F137" s="65">
        <v>0</v>
      </c>
      <c r="G137" s="66"/>
      <c r="H137" s="67">
        <v>0</v>
      </c>
    </row>
    <row r="138" spans="1:8" x14ac:dyDescent="0.25">
      <c r="A138" s="32"/>
      <c r="B138" s="63"/>
      <c r="C138" s="64">
        <v>41944</v>
      </c>
      <c r="D138" s="63">
        <v>2014</v>
      </c>
      <c r="E138" s="63">
        <v>2015</v>
      </c>
      <c r="F138" s="65">
        <v>0</v>
      </c>
      <c r="G138" s="66"/>
      <c r="H138" s="67">
        <v>0</v>
      </c>
    </row>
    <row r="139" spans="1:8" x14ac:dyDescent="0.25">
      <c r="A139" s="32"/>
      <c r="B139" s="63"/>
      <c r="C139" s="64">
        <v>41974</v>
      </c>
      <c r="D139" s="63">
        <v>2014</v>
      </c>
      <c r="E139" s="63">
        <v>2015</v>
      </c>
      <c r="F139" s="65">
        <v>0</v>
      </c>
      <c r="G139" s="66"/>
      <c r="H139" s="67">
        <v>0</v>
      </c>
    </row>
    <row r="140" spans="1:8" x14ac:dyDescent="0.25">
      <c r="A140" s="32"/>
      <c r="B140" s="63"/>
      <c r="C140" s="64">
        <v>42005</v>
      </c>
      <c r="D140" s="63">
        <v>2015</v>
      </c>
      <c r="E140" s="63">
        <v>2015</v>
      </c>
      <c r="F140" s="65">
        <v>0</v>
      </c>
      <c r="G140" s="66"/>
      <c r="H140" s="67">
        <v>0</v>
      </c>
    </row>
    <row r="141" spans="1:8" x14ac:dyDescent="0.25">
      <c r="A141" s="32"/>
      <c r="B141" s="63"/>
      <c r="C141" s="64">
        <v>42036</v>
      </c>
      <c r="D141" s="63">
        <v>2015</v>
      </c>
      <c r="E141" s="63">
        <v>2015</v>
      </c>
      <c r="F141" s="65">
        <v>0</v>
      </c>
      <c r="G141" s="66"/>
      <c r="H141" s="67">
        <v>0</v>
      </c>
    </row>
    <row r="142" spans="1:8" x14ac:dyDescent="0.25">
      <c r="A142" s="32"/>
      <c r="B142" s="63"/>
      <c r="C142" s="64">
        <v>42064</v>
      </c>
      <c r="D142" s="63">
        <v>2015</v>
      </c>
      <c r="E142" s="63">
        <v>2015</v>
      </c>
      <c r="F142" s="65">
        <v>0</v>
      </c>
      <c r="G142" s="66"/>
      <c r="H142" s="67">
        <v>0</v>
      </c>
    </row>
    <row r="143" spans="1:8" x14ac:dyDescent="0.25">
      <c r="A143" s="32"/>
      <c r="B143" s="63"/>
      <c r="C143" s="64">
        <v>42095</v>
      </c>
      <c r="D143" s="63">
        <v>2015</v>
      </c>
      <c r="E143" s="63">
        <v>2015</v>
      </c>
      <c r="F143" s="65">
        <v>0</v>
      </c>
      <c r="G143" s="66"/>
      <c r="H143" s="67">
        <v>0</v>
      </c>
    </row>
    <row r="144" spans="1:8" x14ac:dyDescent="0.25">
      <c r="A144" s="32"/>
      <c r="B144" s="63"/>
      <c r="C144" s="64">
        <v>42125</v>
      </c>
      <c r="D144" s="63">
        <v>2015</v>
      </c>
      <c r="E144" s="63">
        <v>2015</v>
      </c>
      <c r="F144" s="65">
        <v>0</v>
      </c>
      <c r="G144" s="66"/>
      <c r="H144" s="67">
        <v>0</v>
      </c>
    </row>
    <row r="145" spans="1:8" x14ac:dyDescent="0.25">
      <c r="A145" s="32"/>
      <c r="B145" s="63"/>
      <c r="C145" s="64">
        <v>42156</v>
      </c>
      <c r="D145" s="63">
        <v>2015</v>
      </c>
      <c r="E145" s="63">
        <v>2015</v>
      </c>
      <c r="F145" s="65">
        <v>0</v>
      </c>
      <c r="G145" s="66"/>
      <c r="H145" s="67">
        <v>0</v>
      </c>
    </row>
    <row r="146" spans="1:8" x14ac:dyDescent="0.25">
      <c r="A146" s="32"/>
      <c r="B146" s="63"/>
      <c r="C146" s="64">
        <v>42186</v>
      </c>
      <c r="D146" s="63">
        <v>2015</v>
      </c>
      <c r="E146" s="63">
        <v>2016</v>
      </c>
      <c r="F146" s="65">
        <v>0</v>
      </c>
      <c r="G146" s="66"/>
      <c r="H146" s="67">
        <v>0</v>
      </c>
    </row>
    <row r="147" spans="1:8" x14ac:dyDescent="0.25">
      <c r="A147" s="32"/>
      <c r="B147" s="63"/>
      <c r="C147" s="64">
        <v>42217</v>
      </c>
      <c r="D147" s="63">
        <v>2015</v>
      </c>
      <c r="E147" s="63">
        <v>2016</v>
      </c>
      <c r="F147" s="65">
        <v>0</v>
      </c>
      <c r="G147" s="66"/>
      <c r="H147" s="67">
        <v>0</v>
      </c>
    </row>
    <row r="148" spans="1:8" x14ac:dyDescent="0.25">
      <c r="A148" s="32"/>
      <c r="B148" s="63"/>
      <c r="C148" s="64">
        <v>42248</v>
      </c>
      <c r="D148" s="63">
        <v>2015</v>
      </c>
      <c r="E148" s="63">
        <v>2016</v>
      </c>
      <c r="F148" s="65">
        <v>0</v>
      </c>
      <c r="G148" s="66"/>
      <c r="H148" s="67">
        <v>0</v>
      </c>
    </row>
    <row r="149" spans="1:8" x14ac:dyDescent="0.25">
      <c r="A149" s="32"/>
      <c r="B149" s="63"/>
      <c r="C149" s="64">
        <v>42278</v>
      </c>
      <c r="D149" s="63">
        <v>2015</v>
      </c>
      <c r="E149" s="63">
        <v>2016</v>
      </c>
      <c r="F149" s="65">
        <v>0</v>
      </c>
      <c r="G149" s="66"/>
      <c r="H149" s="67">
        <v>0</v>
      </c>
    </row>
    <row r="150" spans="1:8" x14ac:dyDescent="0.25">
      <c r="A150" s="32"/>
      <c r="B150" s="63"/>
      <c r="C150" s="64">
        <v>42309</v>
      </c>
      <c r="D150" s="63">
        <v>2015</v>
      </c>
      <c r="E150" s="63">
        <v>2016</v>
      </c>
      <c r="F150" s="65">
        <v>0</v>
      </c>
      <c r="G150" s="66"/>
      <c r="H150" s="67">
        <v>0</v>
      </c>
    </row>
    <row r="151" spans="1:8" x14ac:dyDescent="0.25">
      <c r="A151" s="32"/>
      <c r="B151" s="63"/>
      <c r="C151" s="64">
        <v>42339</v>
      </c>
      <c r="D151" s="63">
        <v>2015</v>
      </c>
      <c r="E151" s="63">
        <v>2016</v>
      </c>
      <c r="F151" s="65">
        <v>0</v>
      </c>
      <c r="G151" s="66"/>
      <c r="H151" s="67">
        <v>0</v>
      </c>
    </row>
    <row r="152" spans="1:8" x14ac:dyDescent="0.25">
      <c r="A152" s="32"/>
      <c r="B152" s="63" t="s">
        <v>13</v>
      </c>
      <c r="C152" s="64">
        <v>41821</v>
      </c>
      <c r="D152" s="63">
        <v>2014</v>
      </c>
      <c r="E152" s="63">
        <v>2015</v>
      </c>
      <c r="F152" s="65">
        <v>108</v>
      </c>
      <c r="G152" s="66"/>
      <c r="H152" s="67">
        <v>26928477.969999999</v>
      </c>
    </row>
    <row r="153" spans="1:8" x14ac:dyDescent="0.25">
      <c r="A153" s="32"/>
      <c r="B153" s="63"/>
      <c r="C153" s="64">
        <v>41852</v>
      </c>
      <c r="D153" s="63">
        <v>2014</v>
      </c>
      <c r="E153" s="63">
        <v>2015</v>
      </c>
      <c r="F153" s="65">
        <v>52</v>
      </c>
      <c r="G153" s="66"/>
      <c r="H153" s="67">
        <v>39017423</v>
      </c>
    </row>
    <row r="154" spans="1:8" x14ac:dyDescent="0.25">
      <c r="A154" s="32"/>
      <c r="B154" s="63"/>
      <c r="C154" s="64">
        <v>41883</v>
      </c>
      <c r="D154" s="63">
        <v>2014</v>
      </c>
      <c r="E154" s="63">
        <v>2015</v>
      </c>
      <c r="F154" s="65">
        <v>50</v>
      </c>
      <c r="G154" s="66"/>
      <c r="H154" s="67">
        <v>8261771.5800000001</v>
      </c>
    </row>
    <row r="155" spans="1:8" x14ac:dyDescent="0.25">
      <c r="A155" s="32"/>
      <c r="B155" s="63"/>
      <c r="C155" s="64">
        <v>41913</v>
      </c>
      <c r="D155" s="63">
        <v>2014</v>
      </c>
      <c r="E155" s="63">
        <v>2015</v>
      </c>
      <c r="F155" s="65">
        <v>62</v>
      </c>
      <c r="G155" s="66"/>
      <c r="H155" s="67">
        <v>22736721</v>
      </c>
    </row>
    <row r="156" spans="1:8" x14ac:dyDescent="0.25">
      <c r="A156" s="32"/>
      <c r="B156" s="63"/>
      <c r="C156" s="64">
        <v>41944</v>
      </c>
      <c r="D156" s="63">
        <v>2014</v>
      </c>
      <c r="E156" s="63">
        <v>2015</v>
      </c>
      <c r="F156" s="65">
        <v>76</v>
      </c>
      <c r="G156" s="66"/>
      <c r="H156" s="67">
        <v>16143812</v>
      </c>
    </row>
    <row r="157" spans="1:8" x14ac:dyDescent="0.25">
      <c r="A157" s="32"/>
      <c r="B157" s="63"/>
      <c r="C157" s="64">
        <v>41974</v>
      </c>
      <c r="D157" s="63">
        <v>2014</v>
      </c>
      <c r="E157" s="63">
        <v>2015</v>
      </c>
      <c r="F157" s="65">
        <v>64</v>
      </c>
      <c r="G157" s="66"/>
      <c r="H157" s="67">
        <v>67481299</v>
      </c>
    </row>
    <row r="158" spans="1:8" x14ac:dyDescent="0.25">
      <c r="A158" s="32"/>
      <c r="B158" s="63"/>
      <c r="C158" s="64">
        <v>42005</v>
      </c>
      <c r="D158" s="63">
        <v>2015</v>
      </c>
      <c r="E158" s="63">
        <v>2015</v>
      </c>
      <c r="F158" s="65">
        <v>51</v>
      </c>
      <c r="G158" s="66"/>
      <c r="H158" s="67">
        <v>24989699</v>
      </c>
    </row>
    <row r="159" spans="1:8" x14ac:dyDescent="0.25">
      <c r="A159" s="32"/>
      <c r="B159" s="63"/>
      <c r="C159" s="64">
        <v>42036</v>
      </c>
      <c r="D159" s="63">
        <v>2015</v>
      </c>
      <c r="E159" s="63">
        <v>2015</v>
      </c>
      <c r="F159" s="65">
        <v>50</v>
      </c>
      <c r="G159" s="66"/>
      <c r="H159" s="67">
        <v>8607716</v>
      </c>
    </row>
    <row r="160" spans="1:8" x14ac:dyDescent="0.25">
      <c r="A160" s="32"/>
      <c r="B160" s="63"/>
      <c r="C160" s="64">
        <v>42064</v>
      </c>
      <c r="D160" s="63">
        <v>2015</v>
      </c>
      <c r="E160" s="63">
        <v>2015</v>
      </c>
      <c r="F160" s="65">
        <v>79</v>
      </c>
      <c r="G160" s="66"/>
      <c r="H160" s="67">
        <v>9942962</v>
      </c>
    </row>
    <row r="161" spans="1:8" x14ac:dyDescent="0.25">
      <c r="A161" s="32"/>
      <c r="B161" s="63"/>
      <c r="C161" s="64">
        <v>42095</v>
      </c>
      <c r="D161" s="63">
        <v>2015</v>
      </c>
      <c r="E161" s="63">
        <v>2015</v>
      </c>
      <c r="F161" s="65">
        <v>65</v>
      </c>
      <c r="G161" s="66"/>
      <c r="H161" s="67">
        <v>11282857</v>
      </c>
    </row>
    <row r="162" spans="1:8" x14ac:dyDescent="0.25">
      <c r="A162" s="32"/>
      <c r="B162" s="63"/>
      <c r="C162" s="64">
        <v>42125</v>
      </c>
      <c r="D162" s="63">
        <v>2015</v>
      </c>
      <c r="E162" s="63">
        <v>2015</v>
      </c>
      <c r="F162" s="65">
        <v>0</v>
      </c>
      <c r="G162" s="66"/>
      <c r="H162" s="67">
        <v>0</v>
      </c>
    </row>
    <row r="163" spans="1:8" x14ac:dyDescent="0.25">
      <c r="A163" s="32"/>
      <c r="B163" s="63"/>
      <c r="C163" s="64">
        <v>42156</v>
      </c>
      <c r="D163" s="63">
        <v>2015</v>
      </c>
      <c r="E163" s="63">
        <v>2015</v>
      </c>
      <c r="F163" s="65">
        <v>0</v>
      </c>
      <c r="G163" s="66"/>
      <c r="H163" s="67">
        <v>0</v>
      </c>
    </row>
    <row r="164" spans="1:8" x14ac:dyDescent="0.25">
      <c r="A164" s="32"/>
      <c r="B164" s="63"/>
      <c r="C164" s="64">
        <v>42186</v>
      </c>
      <c r="D164" s="63">
        <v>2015</v>
      </c>
      <c r="E164" s="63">
        <v>2016</v>
      </c>
      <c r="F164" s="65">
        <v>0</v>
      </c>
      <c r="G164" s="66"/>
      <c r="H164" s="67">
        <v>0</v>
      </c>
    </row>
    <row r="165" spans="1:8" x14ac:dyDescent="0.25">
      <c r="A165" s="32"/>
      <c r="B165" s="63"/>
      <c r="C165" s="64">
        <v>42217</v>
      </c>
      <c r="D165" s="63">
        <v>2015</v>
      </c>
      <c r="E165" s="63">
        <v>2016</v>
      </c>
      <c r="F165" s="65">
        <v>0</v>
      </c>
      <c r="G165" s="66"/>
      <c r="H165" s="67">
        <v>0</v>
      </c>
    </row>
    <row r="166" spans="1:8" x14ac:dyDescent="0.25">
      <c r="A166" s="32"/>
      <c r="B166" s="63"/>
      <c r="C166" s="64">
        <v>42248</v>
      </c>
      <c r="D166" s="63">
        <v>2015</v>
      </c>
      <c r="E166" s="63">
        <v>2016</v>
      </c>
      <c r="F166" s="65">
        <v>0</v>
      </c>
      <c r="G166" s="66"/>
      <c r="H166" s="67">
        <v>0</v>
      </c>
    </row>
    <row r="167" spans="1:8" x14ac:dyDescent="0.25">
      <c r="A167" s="32"/>
      <c r="B167" s="63"/>
      <c r="C167" s="64">
        <v>42278</v>
      </c>
      <c r="D167" s="63">
        <v>2015</v>
      </c>
      <c r="E167" s="63">
        <v>2016</v>
      </c>
      <c r="F167" s="65">
        <v>0</v>
      </c>
      <c r="G167" s="66"/>
      <c r="H167" s="67">
        <v>0</v>
      </c>
    </row>
    <row r="168" spans="1:8" x14ac:dyDescent="0.25">
      <c r="A168" s="32"/>
      <c r="B168" s="63"/>
      <c r="C168" s="64">
        <v>42309</v>
      </c>
      <c r="D168" s="63">
        <v>2015</v>
      </c>
      <c r="E168" s="63">
        <v>2016</v>
      </c>
      <c r="F168" s="65">
        <v>0</v>
      </c>
      <c r="G168" s="66"/>
      <c r="H168" s="67">
        <v>0</v>
      </c>
    </row>
    <row r="169" spans="1:8" x14ac:dyDescent="0.25">
      <c r="A169" s="32"/>
      <c r="B169" s="63"/>
      <c r="C169" s="64">
        <v>42339</v>
      </c>
      <c r="D169" s="63">
        <v>2015</v>
      </c>
      <c r="E169" s="63">
        <v>2016</v>
      </c>
      <c r="F169" s="65">
        <v>0</v>
      </c>
      <c r="G169" s="66"/>
      <c r="H169" s="67">
        <v>0</v>
      </c>
    </row>
    <row r="170" spans="1:8" x14ac:dyDescent="0.25">
      <c r="A170" s="32" t="s">
        <v>23</v>
      </c>
      <c r="B170" s="63"/>
      <c r="C170" s="63"/>
      <c r="D170" s="63"/>
      <c r="E170" s="63"/>
      <c r="F170" s="65"/>
      <c r="G170" s="66"/>
      <c r="H170" s="67"/>
    </row>
    <row r="171" spans="1:8" x14ac:dyDescent="0.25">
      <c r="A171" s="32"/>
      <c r="B171" s="63" t="s">
        <v>50</v>
      </c>
      <c r="C171" s="64">
        <v>41821</v>
      </c>
      <c r="D171" s="63">
        <v>2014</v>
      </c>
      <c r="E171" s="63">
        <v>2015</v>
      </c>
      <c r="F171" s="65">
        <v>39</v>
      </c>
      <c r="G171" s="66"/>
      <c r="H171" s="67">
        <v>1598756</v>
      </c>
    </row>
    <row r="172" spans="1:8" x14ac:dyDescent="0.25">
      <c r="A172" s="32"/>
      <c r="B172" s="63"/>
      <c r="C172" s="64">
        <v>41852</v>
      </c>
      <c r="D172" s="63">
        <v>2014</v>
      </c>
      <c r="E172" s="63">
        <v>2015</v>
      </c>
      <c r="F172" s="65">
        <v>25</v>
      </c>
      <c r="G172" s="66"/>
      <c r="H172" s="67">
        <v>890674</v>
      </c>
    </row>
    <row r="173" spans="1:8" x14ac:dyDescent="0.25">
      <c r="A173" s="32"/>
      <c r="B173" s="63"/>
      <c r="C173" s="64">
        <v>41883</v>
      </c>
      <c r="D173" s="63">
        <v>2014</v>
      </c>
      <c r="E173" s="63">
        <v>2015</v>
      </c>
      <c r="F173" s="65">
        <v>31</v>
      </c>
      <c r="G173" s="66"/>
      <c r="H173" s="67">
        <v>1286635</v>
      </c>
    </row>
    <row r="174" spans="1:8" x14ac:dyDescent="0.25">
      <c r="A174" s="32"/>
      <c r="B174" s="63"/>
      <c r="C174" s="64">
        <v>41913</v>
      </c>
      <c r="D174" s="63">
        <v>2014</v>
      </c>
      <c r="E174" s="63">
        <v>2015</v>
      </c>
      <c r="F174" s="65">
        <v>22</v>
      </c>
      <c r="G174" s="66"/>
      <c r="H174" s="67">
        <v>846950</v>
      </c>
    </row>
    <row r="175" spans="1:8" x14ac:dyDescent="0.25">
      <c r="A175" s="32"/>
      <c r="B175" s="63"/>
      <c r="C175" s="64">
        <v>41944</v>
      </c>
      <c r="D175" s="63">
        <v>2014</v>
      </c>
      <c r="E175" s="63">
        <v>2015</v>
      </c>
      <c r="F175" s="65">
        <v>21</v>
      </c>
      <c r="G175" s="66"/>
      <c r="H175" s="67">
        <v>807577</v>
      </c>
    </row>
    <row r="176" spans="1:8" x14ac:dyDescent="0.25">
      <c r="A176" s="32"/>
      <c r="B176" s="63"/>
      <c r="C176" s="64">
        <v>41974</v>
      </c>
      <c r="D176" s="63">
        <v>2014</v>
      </c>
      <c r="E176" s="63">
        <v>2015</v>
      </c>
      <c r="F176" s="65">
        <v>23</v>
      </c>
      <c r="G176" s="66"/>
      <c r="H176" s="67">
        <v>1597680</v>
      </c>
    </row>
    <row r="177" spans="1:8" x14ac:dyDescent="0.25">
      <c r="A177" s="32"/>
      <c r="B177" s="63"/>
      <c r="C177" s="64">
        <v>42005</v>
      </c>
      <c r="D177" s="63">
        <v>2015</v>
      </c>
      <c r="E177" s="63">
        <v>2015</v>
      </c>
      <c r="F177" s="65">
        <v>26</v>
      </c>
      <c r="G177" s="66"/>
      <c r="H177" s="67">
        <v>1799260.1</v>
      </c>
    </row>
    <row r="178" spans="1:8" x14ac:dyDescent="0.25">
      <c r="A178" s="32"/>
      <c r="B178" s="63"/>
      <c r="C178" s="64">
        <v>42036</v>
      </c>
      <c r="D178" s="63">
        <v>2015</v>
      </c>
      <c r="E178" s="63">
        <v>2015</v>
      </c>
      <c r="F178" s="65">
        <v>30</v>
      </c>
      <c r="G178" s="66"/>
      <c r="H178" s="67">
        <v>1055418</v>
      </c>
    </row>
    <row r="179" spans="1:8" x14ac:dyDescent="0.25">
      <c r="A179" s="32"/>
      <c r="B179" s="63"/>
      <c r="C179" s="64">
        <v>42064</v>
      </c>
      <c r="D179" s="63">
        <v>2015</v>
      </c>
      <c r="E179" s="63">
        <v>2015</v>
      </c>
      <c r="F179" s="65">
        <v>74</v>
      </c>
      <c r="G179" s="66"/>
      <c r="H179" s="67">
        <v>2843847</v>
      </c>
    </row>
    <row r="180" spans="1:8" x14ac:dyDescent="0.25">
      <c r="A180" s="32"/>
      <c r="B180" s="63"/>
      <c r="C180" s="64">
        <v>42095</v>
      </c>
      <c r="D180" s="63">
        <v>2015</v>
      </c>
      <c r="E180" s="63">
        <v>2015</v>
      </c>
      <c r="F180" s="65">
        <v>49</v>
      </c>
      <c r="G180" s="66"/>
      <c r="H180" s="67">
        <v>1788226</v>
      </c>
    </row>
    <row r="181" spans="1:8" x14ac:dyDescent="0.25">
      <c r="A181" s="32"/>
      <c r="B181" s="63"/>
      <c r="C181" s="64">
        <v>42125</v>
      </c>
      <c r="D181" s="63">
        <v>2015</v>
      </c>
      <c r="E181" s="63">
        <v>2015</v>
      </c>
      <c r="F181" s="65">
        <v>0</v>
      </c>
      <c r="G181" s="66"/>
      <c r="H181" s="67">
        <v>0</v>
      </c>
    </row>
    <row r="182" spans="1:8" x14ac:dyDescent="0.25">
      <c r="A182" s="32"/>
      <c r="B182" s="63"/>
      <c r="C182" s="64">
        <v>42156</v>
      </c>
      <c r="D182" s="63">
        <v>2015</v>
      </c>
      <c r="E182" s="63">
        <v>2015</v>
      </c>
      <c r="F182" s="65">
        <v>0</v>
      </c>
      <c r="G182" s="66"/>
      <c r="H182" s="67">
        <v>0</v>
      </c>
    </row>
    <row r="183" spans="1:8" x14ac:dyDescent="0.25">
      <c r="A183" s="32"/>
      <c r="B183" s="63"/>
      <c r="C183" s="64">
        <v>42186</v>
      </c>
      <c r="D183" s="63">
        <v>2015</v>
      </c>
      <c r="E183" s="63">
        <v>2016</v>
      </c>
      <c r="F183" s="65">
        <v>0</v>
      </c>
      <c r="G183" s="66"/>
      <c r="H183" s="67">
        <v>0</v>
      </c>
    </row>
    <row r="184" spans="1:8" x14ac:dyDescent="0.25">
      <c r="A184" s="32"/>
      <c r="B184" s="63"/>
      <c r="C184" s="64">
        <v>42217</v>
      </c>
      <c r="D184" s="63">
        <v>2015</v>
      </c>
      <c r="E184" s="63">
        <v>2016</v>
      </c>
      <c r="F184" s="65">
        <v>0</v>
      </c>
      <c r="G184" s="66"/>
      <c r="H184" s="67">
        <v>0</v>
      </c>
    </row>
    <row r="185" spans="1:8" x14ac:dyDescent="0.25">
      <c r="A185" s="32"/>
      <c r="B185" s="63"/>
      <c r="C185" s="64">
        <v>42248</v>
      </c>
      <c r="D185" s="63">
        <v>2015</v>
      </c>
      <c r="E185" s="63">
        <v>2016</v>
      </c>
      <c r="F185" s="65">
        <v>0</v>
      </c>
      <c r="G185" s="66"/>
      <c r="H185" s="67">
        <v>0</v>
      </c>
    </row>
    <row r="186" spans="1:8" x14ac:dyDescent="0.25">
      <c r="A186" s="32"/>
      <c r="B186" s="63"/>
      <c r="C186" s="64">
        <v>42278</v>
      </c>
      <c r="D186" s="63">
        <v>2015</v>
      </c>
      <c r="E186" s="63">
        <v>2016</v>
      </c>
      <c r="F186" s="65">
        <v>0</v>
      </c>
      <c r="G186" s="66"/>
      <c r="H186" s="67">
        <v>0</v>
      </c>
    </row>
    <row r="187" spans="1:8" x14ac:dyDescent="0.25">
      <c r="A187" s="32"/>
      <c r="B187" s="63"/>
      <c r="C187" s="64">
        <v>42309</v>
      </c>
      <c r="D187" s="63">
        <v>2015</v>
      </c>
      <c r="E187" s="63">
        <v>2016</v>
      </c>
      <c r="F187" s="65">
        <v>0</v>
      </c>
      <c r="G187" s="66"/>
      <c r="H187" s="67">
        <v>0</v>
      </c>
    </row>
    <row r="188" spans="1:8" x14ac:dyDescent="0.25">
      <c r="A188" s="32"/>
      <c r="B188" s="63"/>
      <c r="C188" s="64">
        <v>42339</v>
      </c>
      <c r="D188" s="63">
        <v>2015</v>
      </c>
      <c r="E188" s="63">
        <v>2016</v>
      </c>
      <c r="F188" s="65">
        <v>0</v>
      </c>
      <c r="G188" s="66"/>
      <c r="H188" s="67">
        <v>0</v>
      </c>
    </row>
    <row r="189" spans="1:8" x14ac:dyDescent="0.25">
      <c r="A189" s="32" t="s">
        <v>24</v>
      </c>
      <c r="B189" s="63"/>
      <c r="C189" s="63"/>
      <c r="D189" s="63"/>
      <c r="E189" s="63"/>
      <c r="F189" s="65"/>
      <c r="G189" s="66"/>
      <c r="H189" s="67"/>
    </row>
    <row r="190" spans="1:8" x14ac:dyDescent="0.25">
      <c r="A190" s="32"/>
      <c r="B190" s="63" t="s">
        <v>50</v>
      </c>
      <c r="C190" s="64">
        <v>41821</v>
      </c>
      <c r="D190" s="63">
        <v>2014</v>
      </c>
      <c r="E190" s="63">
        <v>2015</v>
      </c>
      <c r="F190" s="65">
        <v>0</v>
      </c>
      <c r="G190" s="66"/>
      <c r="H190" s="67">
        <v>0</v>
      </c>
    </row>
    <row r="191" spans="1:8" x14ac:dyDescent="0.25">
      <c r="A191" s="32"/>
      <c r="B191" s="63"/>
      <c r="C191" s="64">
        <v>41852</v>
      </c>
      <c r="D191" s="63">
        <v>2014</v>
      </c>
      <c r="E191" s="63">
        <v>2015</v>
      </c>
      <c r="F191" s="65">
        <v>0</v>
      </c>
      <c r="G191" s="66"/>
      <c r="H191" s="67">
        <v>0</v>
      </c>
    </row>
    <row r="192" spans="1:8" x14ac:dyDescent="0.25">
      <c r="A192" s="32"/>
      <c r="B192" s="63"/>
      <c r="C192" s="64">
        <v>41883</v>
      </c>
      <c r="D192" s="63">
        <v>2014</v>
      </c>
      <c r="E192" s="63">
        <v>2015</v>
      </c>
      <c r="F192" s="65">
        <v>0</v>
      </c>
      <c r="G192" s="66"/>
      <c r="H192" s="67">
        <v>0</v>
      </c>
    </row>
    <row r="193" spans="1:8" x14ac:dyDescent="0.25">
      <c r="A193" s="32"/>
      <c r="B193" s="63"/>
      <c r="C193" s="64">
        <v>41913</v>
      </c>
      <c r="D193" s="63">
        <v>2014</v>
      </c>
      <c r="E193" s="63">
        <v>2015</v>
      </c>
      <c r="F193" s="65">
        <v>0</v>
      </c>
      <c r="G193" s="66"/>
      <c r="H193" s="67">
        <v>0</v>
      </c>
    </row>
    <row r="194" spans="1:8" x14ac:dyDescent="0.25">
      <c r="A194" s="32"/>
      <c r="B194" s="63"/>
      <c r="C194" s="64">
        <v>41944</v>
      </c>
      <c r="D194" s="63">
        <v>2014</v>
      </c>
      <c r="E194" s="63">
        <v>2015</v>
      </c>
      <c r="F194" s="65">
        <v>0</v>
      </c>
      <c r="G194" s="66"/>
      <c r="H194" s="67">
        <v>0</v>
      </c>
    </row>
    <row r="195" spans="1:8" x14ac:dyDescent="0.25">
      <c r="A195" s="32"/>
      <c r="B195" s="63"/>
      <c r="C195" s="64">
        <v>41974</v>
      </c>
      <c r="D195" s="63">
        <v>2014</v>
      </c>
      <c r="E195" s="63">
        <v>2015</v>
      </c>
      <c r="F195" s="65">
        <v>0</v>
      </c>
      <c r="G195" s="66"/>
      <c r="H195" s="67">
        <v>0</v>
      </c>
    </row>
    <row r="196" spans="1:8" x14ac:dyDescent="0.25">
      <c r="A196" s="32"/>
      <c r="B196" s="63"/>
      <c r="C196" s="64">
        <v>42005</v>
      </c>
      <c r="D196" s="63">
        <v>2015</v>
      </c>
      <c r="E196" s="63">
        <v>2015</v>
      </c>
      <c r="F196" s="65">
        <v>0</v>
      </c>
      <c r="G196" s="66"/>
      <c r="H196" s="67">
        <v>0</v>
      </c>
    </row>
    <row r="197" spans="1:8" x14ac:dyDescent="0.25">
      <c r="A197" s="32"/>
      <c r="B197" s="63"/>
      <c r="C197" s="64">
        <v>42036</v>
      </c>
      <c r="D197" s="63">
        <v>2015</v>
      </c>
      <c r="E197" s="63">
        <v>2015</v>
      </c>
      <c r="F197" s="65">
        <v>0</v>
      </c>
      <c r="G197" s="66"/>
      <c r="H197" s="67">
        <v>0</v>
      </c>
    </row>
    <row r="198" spans="1:8" x14ac:dyDescent="0.25">
      <c r="A198" s="32"/>
      <c r="B198" s="63"/>
      <c r="C198" s="64">
        <v>42064</v>
      </c>
      <c r="D198" s="63">
        <v>2015</v>
      </c>
      <c r="E198" s="63">
        <v>2015</v>
      </c>
      <c r="F198" s="65">
        <v>0</v>
      </c>
      <c r="G198" s="66"/>
      <c r="H198" s="67">
        <v>0</v>
      </c>
    </row>
    <row r="199" spans="1:8" x14ac:dyDescent="0.25">
      <c r="A199" s="32"/>
      <c r="B199" s="63"/>
      <c r="C199" s="64">
        <v>42095</v>
      </c>
      <c r="D199" s="63">
        <v>2015</v>
      </c>
      <c r="E199" s="63">
        <v>2015</v>
      </c>
      <c r="F199" s="65">
        <v>0</v>
      </c>
      <c r="G199" s="66"/>
      <c r="H199" s="67">
        <v>0</v>
      </c>
    </row>
    <row r="200" spans="1:8" x14ac:dyDescent="0.25">
      <c r="A200" s="32"/>
      <c r="B200" s="63"/>
      <c r="C200" s="64">
        <v>42125</v>
      </c>
      <c r="D200" s="63">
        <v>2015</v>
      </c>
      <c r="E200" s="63">
        <v>2015</v>
      </c>
      <c r="F200" s="65">
        <v>0</v>
      </c>
      <c r="G200" s="66"/>
      <c r="H200" s="67">
        <v>0</v>
      </c>
    </row>
    <row r="201" spans="1:8" x14ac:dyDescent="0.25">
      <c r="A201" s="32"/>
      <c r="B201" s="63"/>
      <c r="C201" s="64">
        <v>42156</v>
      </c>
      <c r="D201" s="63">
        <v>2015</v>
      </c>
      <c r="E201" s="63">
        <v>2015</v>
      </c>
      <c r="F201" s="65">
        <v>0</v>
      </c>
      <c r="G201" s="66"/>
      <c r="H201" s="67">
        <v>0</v>
      </c>
    </row>
    <row r="202" spans="1:8" x14ac:dyDescent="0.25">
      <c r="A202" s="32"/>
      <c r="B202" s="63"/>
      <c r="C202" s="64">
        <v>42186</v>
      </c>
      <c r="D202" s="63">
        <v>2015</v>
      </c>
      <c r="E202" s="63">
        <v>2016</v>
      </c>
      <c r="F202" s="65">
        <v>0</v>
      </c>
      <c r="G202" s="66"/>
      <c r="H202" s="67">
        <v>0</v>
      </c>
    </row>
    <row r="203" spans="1:8" x14ac:dyDescent="0.25">
      <c r="A203" s="32"/>
      <c r="B203" s="63"/>
      <c r="C203" s="64">
        <v>42217</v>
      </c>
      <c r="D203" s="63">
        <v>2015</v>
      </c>
      <c r="E203" s="63">
        <v>2016</v>
      </c>
      <c r="F203" s="65">
        <v>0</v>
      </c>
      <c r="G203" s="66"/>
      <c r="H203" s="67">
        <v>0</v>
      </c>
    </row>
    <row r="204" spans="1:8" x14ac:dyDescent="0.25">
      <c r="A204" s="32"/>
      <c r="B204" s="63"/>
      <c r="C204" s="64">
        <v>42248</v>
      </c>
      <c r="D204" s="63">
        <v>2015</v>
      </c>
      <c r="E204" s="63">
        <v>2016</v>
      </c>
      <c r="F204" s="65">
        <v>0</v>
      </c>
      <c r="G204" s="66"/>
      <c r="H204" s="67">
        <v>0</v>
      </c>
    </row>
    <row r="205" spans="1:8" x14ac:dyDescent="0.25">
      <c r="A205" s="32"/>
      <c r="B205" s="63"/>
      <c r="C205" s="64">
        <v>42278</v>
      </c>
      <c r="D205" s="63">
        <v>2015</v>
      </c>
      <c r="E205" s="63">
        <v>2016</v>
      </c>
      <c r="F205" s="65">
        <v>0</v>
      </c>
      <c r="G205" s="66"/>
      <c r="H205" s="67">
        <v>0</v>
      </c>
    </row>
    <row r="206" spans="1:8" x14ac:dyDescent="0.25">
      <c r="A206" s="32"/>
      <c r="B206" s="63"/>
      <c r="C206" s="64">
        <v>42309</v>
      </c>
      <c r="D206" s="63">
        <v>2015</v>
      </c>
      <c r="E206" s="63">
        <v>2016</v>
      </c>
      <c r="F206" s="65">
        <v>0</v>
      </c>
      <c r="G206" s="66"/>
      <c r="H206" s="67">
        <v>0</v>
      </c>
    </row>
    <row r="207" spans="1:8" x14ac:dyDescent="0.25">
      <c r="A207" s="32"/>
      <c r="B207" s="63"/>
      <c r="C207" s="64">
        <v>42339</v>
      </c>
      <c r="D207" s="63">
        <v>2015</v>
      </c>
      <c r="E207" s="63">
        <v>2016</v>
      </c>
      <c r="F207" s="65">
        <v>0</v>
      </c>
      <c r="G207" s="66"/>
      <c r="H207" s="67">
        <v>0</v>
      </c>
    </row>
    <row r="208" spans="1:8" x14ac:dyDescent="0.25">
      <c r="A208" s="32" t="s">
        <v>25</v>
      </c>
      <c r="B208" s="63"/>
      <c r="C208" s="63"/>
      <c r="D208" s="63"/>
      <c r="E208" s="63"/>
      <c r="F208" s="65"/>
      <c r="G208" s="66"/>
      <c r="H208" s="67"/>
    </row>
    <row r="209" spans="1:8" x14ac:dyDescent="0.25">
      <c r="A209" s="32"/>
      <c r="B209" s="63" t="s">
        <v>50</v>
      </c>
      <c r="C209" s="64">
        <v>41821</v>
      </c>
      <c r="D209" s="63">
        <v>2014</v>
      </c>
      <c r="E209" s="63">
        <v>2015</v>
      </c>
      <c r="F209" s="65">
        <v>42</v>
      </c>
      <c r="G209" s="66"/>
      <c r="H209" s="67">
        <v>379711</v>
      </c>
    </row>
    <row r="210" spans="1:8" x14ac:dyDescent="0.25">
      <c r="A210" s="32"/>
      <c r="B210" s="63"/>
      <c r="C210" s="64">
        <v>41852</v>
      </c>
      <c r="D210" s="63">
        <v>2014</v>
      </c>
      <c r="E210" s="63">
        <v>2015</v>
      </c>
      <c r="F210" s="65">
        <v>36</v>
      </c>
      <c r="G210" s="66"/>
      <c r="H210" s="67">
        <v>174026</v>
      </c>
    </row>
    <row r="211" spans="1:8" x14ac:dyDescent="0.25">
      <c r="A211" s="32"/>
      <c r="B211" s="63"/>
      <c r="C211" s="64">
        <v>41883</v>
      </c>
      <c r="D211" s="63">
        <v>2014</v>
      </c>
      <c r="E211" s="63">
        <v>2015</v>
      </c>
      <c r="F211" s="65">
        <v>58</v>
      </c>
      <c r="G211" s="66"/>
      <c r="H211" s="67">
        <v>349288</v>
      </c>
    </row>
    <row r="212" spans="1:8" x14ac:dyDescent="0.25">
      <c r="A212" s="32"/>
      <c r="B212" s="63"/>
      <c r="C212" s="64">
        <v>41913</v>
      </c>
      <c r="D212" s="63">
        <v>2014</v>
      </c>
      <c r="E212" s="63">
        <v>2015</v>
      </c>
      <c r="F212" s="65">
        <v>35</v>
      </c>
      <c r="G212" s="66"/>
      <c r="H212" s="67">
        <v>243546</v>
      </c>
    </row>
    <row r="213" spans="1:8" x14ac:dyDescent="0.25">
      <c r="A213" s="32"/>
      <c r="B213" s="63"/>
      <c r="C213" s="64">
        <v>41944</v>
      </c>
      <c r="D213" s="63">
        <v>2014</v>
      </c>
      <c r="E213" s="63">
        <v>2015</v>
      </c>
      <c r="F213" s="65">
        <v>34</v>
      </c>
      <c r="G213" s="66"/>
      <c r="H213" s="67">
        <v>555348</v>
      </c>
    </row>
    <row r="214" spans="1:8" x14ac:dyDescent="0.25">
      <c r="A214" s="32"/>
      <c r="B214" s="63"/>
      <c r="C214" s="64">
        <v>41974</v>
      </c>
      <c r="D214" s="63">
        <v>2014</v>
      </c>
      <c r="E214" s="63">
        <v>2015</v>
      </c>
      <c r="F214" s="65">
        <v>43</v>
      </c>
      <c r="G214" s="66"/>
      <c r="H214" s="67">
        <v>207123</v>
      </c>
    </row>
    <row r="215" spans="1:8" x14ac:dyDescent="0.25">
      <c r="A215" s="32"/>
      <c r="B215" s="63"/>
      <c r="C215" s="64">
        <v>42005</v>
      </c>
      <c r="D215" s="63">
        <v>2015</v>
      </c>
      <c r="E215" s="63">
        <v>2015</v>
      </c>
      <c r="F215" s="65">
        <v>53</v>
      </c>
      <c r="G215" s="66"/>
      <c r="H215" s="67">
        <v>140030.39999999999</v>
      </c>
    </row>
    <row r="216" spans="1:8" x14ac:dyDescent="0.25">
      <c r="A216" s="32"/>
      <c r="B216" s="63"/>
      <c r="C216" s="64">
        <v>42036</v>
      </c>
      <c r="D216" s="63">
        <v>2015</v>
      </c>
      <c r="E216" s="63">
        <v>2015</v>
      </c>
      <c r="F216" s="65">
        <v>52</v>
      </c>
      <c r="G216" s="66"/>
      <c r="H216" s="67">
        <v>348004.79</v>
      </c>
    </row>
    <row r="217" spans="1:8" x14ac:dyDescent="0.25">
      <c r="A217" s="32"/>
      <c r="B217" s="63"/>
      <c r="C217" s="64">
        <v>42064</v>
      </c>
      <c r="D217" s="63">
        <v>2015</v>
      </c>
      <c r="E217" s="63">
        <v>2015</v>
      </c>
      <c r="F217" s="65">
        <v>77</v>
      </c>
      <c r="G217" s="66"/>
      <c r="H217" s="67">
        <v>640363.44999999995</v>
      </c>
    </row>
    <row r="218" spans="1:8" x14ac:dyDescent="0.25">
      <c r="A218" s="32"/>
      <c r="B218" s="63"/>
      <c r="C218" s="64">
        <v>42095</v>
      </c>
      <c r="D218" s="63">
        <v>2015</v>
      </c>
      <c r="E218" s="63">
        <v>2015</v>
      </c>
      <c r="F218" s="65">
        <v>67</v>
      </c>
      <c r="G218" s="66"/>
      <c r="H218" s="67">
        <v>339121.42</v>
      </c>
    </row>
    <row r="219" spans="1:8" x14ac:dyDescent="0.25">
      <c r="A219" s="32"/>
      <c r="B219" s="63"/>
      <c r="C219" s="64">
        <v>42125</v>
      </c>
      <c r="D219" s="63">
        <v>2015</v>
      </c>
      <c r="E219" s="63">
        <v>2015</v>
      </c>
      <c r="F219" s="65">
        <v>0</v>
      </c>
      <c r="G219" s="66"/>
      <c r="H219" s="67">
        <v>0</v>
      </c>
    </row>
    <row r="220" spans="1:8" x14ac:dyDescent="0.25">
      <c r="A220" s="32"/>
      <c r="B220" s="63"/>
      <c r="C220" s="64">
        <v>42156</v>
      </c>
      <c r="D220" s="63">
        <v>2015</v>
      </c>
      <c r="E220" s="63">
        <v>2015</v>
      </c>
      <c r="F220" s="65">
        <v>0</v>
      </c>
      <c r="G220" s="66"/>
      <c r="H220" s="67">
        <v>0</v>
      </c>
    </row>
    <row r="221" spans="1:8" x14ac:dyDescent="0.25">
      <c r="A221" s="32"/>
      <c r="B221" s="63"/>
      <c r="C221" s="64">
        <v>42186</v>
      </c>
      <c r="D221" s="63">
        <v>2015</v>
      </c>
      <c r="E221" s="63">
        <v>2016</v>
      </c>
      <c r="F221" s="65">
        <v>0</v>
      </c>
      <c r="G221" s="66"/>
      <c r="H221" s="67">
        <v>0</v>
      </c>
    </row>
    <row r="222" spans="1:8" x14ac:dyDescent="0.25">
      <c r="A222" s="32"/>
      <c r="B222" s="63"/>
      <c r="C222" s="64">
        <v>42217</v>
      </c>
      <c r="D222" s="63">
        <v>2015</v>
      </c>
      <c r="E222" s="63">
        <v>2016</v>
      </c>
      <c r="F222" s="65">
        <v>0</v>
      </c>
      <c r="G222" s="66"/>
      <c r="H222" s="67">
        <v>0</v>
      </c>
    </row>
    <row r="223" spans="1:8" x14ac:dyDescent="0.25">
      <c r="A223" s="32"/>
      <c r="B223" s="63"/>
      <c r="C223" s="64">
        <v>42248</v>
      </c>
      <c r="D223" s="63">
        <v>2015</v>
      </c>
      <c r="E223" s="63">
        <v>2016</v>
      </c>
      <c r="F223" s="65">
        <v>0</v>
      </c>
      <c r="G223" s="66"/>
      <c r="H223" s="67">
        <v>0</v>
      </c>
    </row>
    <row r="224" spans="1:8" x14ac:dyDescent="0.25">
      <c r="A224" s="32"/>
      <c r="B224" s="63"/>
      <c r="C224" s="64">
        <v>42278</v>
      </c>
      <c r="D224" s="63">
        <v>2015</v>
      </c>
      <c r="E224" s="63">
        <v>2016</v>
      </c>
      <c r="F224" s="65">
        <v>0</v>
      </c>
      <c r="G224" s="66"/>
      <c r="H224" s="67">
        <v>0</v>
      </c>
    </row>
    <row r="225" spans="1:8" x14ac:dyDescent="0.25">
      <c r="A225" s="32"/>
      <c r="B225" s="63"/>
      <c r="C225" s="64">
        <v>42309</v>
      </c>
      <c r="D225" s="63">
        <v>2015</v>
      </c>
      <c r="E225" s="63">
        <v>2016</v>
      </c>
      <c r="F225" s="65">
        <v>0</v>
      </c>
      <c r="G225" s="66"/>
      <c r="H225" s="67">
        <v>0</v>
      </c>
    </row>
    <row r="226" spans="1:8" x14ac:dyDescent="0.25">
      <c r="A226" s="32"/>
      <c r="B226" s="63"/>
      <c r="C226" s="64">
        <v>42339</v>
      </c>
      <c r="D226" s="63">
        <v>2015</v>
      </c>
      <c r="E226" s="63">
        <v>2016</v>
      </c>
      <c r="F226" s="65">
        <v>0</v>
      </c>
      <c r="G226" s="66"/>
      <c r="H226" s="67">
        <v>0</v>
      </c>
    </row>
    <row r="227" spans="1:8" x14ac:dyDescent="0.25">
      <c r="A227" s="32" t="s">
        <v>26</v>
      </c>
      <c r="B227" s="63"/>
      <c r="C227" s="63"/>
      <c r="D227" s="63"/>
      <c r="E227" s="63"/>
      <c r="F227" s="65"/>
      <c r="G227" s="66"/>
      <c r="H227" s="67"/>
    </row>
    <row r="228" spans="1:8" x14ac:dyDescent="0.25">
      <c r="A228" s="32"/>
      <c r="B228" s="63" t="s">
        <v>50</v>
      </c>
      <c r="C228" s="64">
        <v>41821</v>
      </c>
      <c r="D228" s="63">
        <v>2014</v>
      </c>
      <c r="E228" s="63">
        <v>2015</v>
      </c>
      <c r="F228" s="65">
        <v>196</v>
      </c>
      <c r="G228" s="66"/>
      <c r="H228" s="67">
        <v>4423536.43</v>
      </c>
    </row>
    <row r="229" spans="1:8" x14ac:dyDescent="0.25">
      <c r="A229" s="32"/>
      <c r="B229" s="63"/>
      <c r="C229" s="64">
        <v>41852</v>
      </c>
      <c r="D229" s="63">
        <v>2014</v>
      </c>
      <c r="E229" s="63">
        <v>2015</v>
      </c>
      <c r="F229" s="65">
        <v>160</v>
      </c>
      <c r="G229" s="66"/>
      <c r="H229" s="67">
        <v>2102728</v>
      </c>
    </row>
    <row r="230" spans="1:8" x14ac:dyDescent="0.25">
      <c r="A230" s="32"/>
      <c r="B230" s="63"/>
      <c r="C230" s="64">
        <v>41883</v>
      </c>
      <c r="D230" s="63">
        <v>2014</v>
      </c>
      <c r="E230" s="63">
        <v>2015</v>
      </c>
      <c r="F230" s="65">
        <v>156</v>
      </c>
      <c r="G230" s="66"/>
      <c r="H230" s="67">
        <v>2383499</v>
      </c>
    </row>
    <row r="231" spans="1:8" x14ac:dyDescent="0.25">
      <c r="A231" s="32"/>
      <c r="B231" s="63"/>
      <c r="C231" s="64">
        <v>41913</v>
      </c>
      <c r="D231" s="63">
        <v>2014</v>
      </c>
      <c r="E231" s="63">
        <v>2015</v>
      </c>
      <c r="F231" s="65">
        <v>156</v>
      </c>
      <c r="G231" s="66"/>
      <c r="H231" s="67">
        <v>2586744.3199999998</v>
      </c>
    </row>
    <row r="232" spans="1:8" x14ac:dyDescent="0.25">
      <c r="A232" s="32"/>
      <c r="B232" s="63"/>
      <c r="C232" s="64">
        <v>41944</v>
      </c>
      <c r="D232" s="63">
        <v>2014</v>
      </c>
      <c r="E232" s="63">
        <v>2015</v>
      </c>
      <c r="F232" s="65">
        <v>100</v>
      </c>
      <c r="G232" s="66"/>
      <c r="H232" s="67">
        <v>2354643.44</v>
      </c>
    </row>
    <row r="233" spans="1:8" x14ac:dyDescent="0.25">
      <c r="A233" s="32"/>
      <c r="B233" s="63"/>
      <c r="C233" s="64">
        <v>41974</v>
      </c>
      <c r="D233" s="63">
        <v>2014</v>
      </c>
      <c r="E233" s="63">
        <v>2015</v>
      </c>
      <c r="F233" s="65">
        <v>139</v>
      </c>
      <c r="G233" s="66"/>
      <c r="H233" s="67">
        <v>5364469.0999999996</v>
      </c>
    </row>
    <row r="234" spans="1:8" x14ac:dyDescent="0.25">
      <c r="A234" s="32"/>
      <c r="B234" s="63"/>
      <c r="C234" s="64">
        <v>42005</v>
      </c>
      <c r="D234" s="63">
        <v>2015</v>
      </c>
      <c r="E234" s="63">
        <v>2015</v>
      </c>
      <c r="F234" s="65">
        <v>91</v>
      </c>
      <c r="G234" s="66"/>
      <c r="H234" s="67">
        <v>3622660</v>
      </c>
    </row>
    <row r="235" spans="1:8" x14ac:dyDescent="0.25">
      <c r="A235" s="32"/>
      <c r="B235" s="63"/>
      <c r="C235" s="64">
        <v>42036</v>
      </c>
      <c r="D235" s="63">
        <v>2015</v>
      </c>
      <c r="E235" s="63">
        <v>2015</v>
      </c>
      <c r="F235" s="65">
        <v>96</v>
      </c>
      <c r="G235" s="66"/>
      <c r="H235" s="67">
        <v>2189502.0299999998</v>
      </c>
    </row>
    <row r="236" spans="1:8" x14ac:dyDescent="0.25">
      <c r="A236" s="32"/>
      <c r="B236" s="63"/>
      <c r="C236" s="64">
        <v>42064</v>
      </c>
      <c r="D236" s="63">
        <v>2015</v>
      </c>
      <c r="E236" s="63">
        <v>2015</v>
      </c>
      <c r="F236" s="65">
        <v>145</v>
      </c>
      <c r="G236" s="66"/>
      <c r="H236" s="67">
        <v>3210246</v>
      </c>
    </row>
    <row r="237" spans="1:8" x14ac:dyDescent="0.25">
      <c r="A237" s="32"/>
      <c r="B237" s="63"/>
      <c r="C237" s="64">
        <v>42095</v>
      </c>
      <c r="D237" s="63">
        <v>2015</v>
      </c>
      <c r="E237" s="63">
        <v>2015</v>
      </c>
      <c r="F237" s="65">
        <v>174</v>
      </c>
      <c r="G237" s="66"/>
      <c r="H237" s="67">
        <v>8175375</v>
      </c>
    </row>
    <row r="238" spans="1:8" x14ac:dyDescent="0.25">
      <c r="A238" s="32"/>
      <c r="B238" s="63"/>
      <c r="C238" s="64">
        <v>42125</v>
      </c>
      <c r="D238" s="63">
        <v>2015</v>
      </c>
      <c r="E238" s="63">
        <v>2015</v>
      </c>
      <c r="F238" s="65">
        <v>0</v>
      </c>
      <c r="G238" s="66"/>
      <c r="H238" s="67">
        <v>0</v>
      </c>
    </row>
    <row r="239" spans="1:8" x14ac:dyDescent="0.25">
      <c r="A239" s="32"/>
      <c r="B239" s="63"/>
      <c r="C239" s="64">
        <v>42156</v>
      </c>
      <c r="D239" s="63">
        <v>2015</v>
      </c>
      <c r="E239" s="63">
        <v>2015</v>
      </c>
      <c r="F239" s="65">
        <v>0</v>
      </c>
      <c r="G239" s="66"/>
      <c r="H239" s="67">
        <v>0</v>
      </c>
    </row>
    <row r="240" spans="1:8" x14ac:dyDescent="0.25">
      <c r="A240" s="32"/>
      <c r="B240" s="63"/>
      <c r="C240" s="64">
        <v>42186</v>
      </c>
      <c r="D240" s="63">
        <v>2015</v>
      </c>
      <c r="E240" s="63">
        <v>2016</v>
      </c>
      <c r="F240" s="65">
        <v>0</v>
      </c>
      <c r="G240" s="66"/>
      <c r="H240" s="67">
        <v>0</v>
      </c>
    </row>
    <row r="241" spans="1:8" x14ac:dyDescent="0.25">
      <c r="A241" s="32"/>
      <c r="B241" s="63"/>
      <c r="C241" s="64">
        <v>42217</v>
      </c>
      <c r="D241" s="63">
        <v>2015</v>
      </c>
      <c r="E241" s="63">
        <v>2016</v>
      </c>
      <c r="F241" s="65">
        <v>0</v>
      </c>
      <c r="G241" s="66"/>
      <c r="H241" s="67">
        <v>0</v>
      </c>
    </row>
    <row r="242" spans="1:8" x14ac:dyDescent="0.25">
      <c r="A242" s="32"/>
      <c r="B242" s="63"/>
      <c r="C242" s="64">
        <v>42248</v>
      </c>
      <c r="D242" s="63">
        <v>2015</v>
      </c>
      <c r="E242" s="63">
        <v>2016</v>
      </c>
      <c r="F242" s="65">
        <v>0</v>
      </c>
      <c r="G242" s="66"/>
      <c r="H242" s="67">
        <v>0</v>
      </c>
    </row>
    <row r="243" spans="1:8" x14ac:dyDescent="0.25">
      <c r="A243" s="32"/>
      <c r="B243" s="63"/>
      <c r="C243" s="64">
        <v>42278</v>
      </c>
      <c r="D243" s="63">
        <v>2015</v>
      </c>
      <c r="E243" s="63">
        <v>2016</v>
      </c>
      <c r="F243" s="65">
        <v>0</v>
      </c>
      <c r="G243" s="66"/>
      <c r="H243" s="67">
        <v>0</v>
      </c>
    </row>
    <row r="244" spans="1:8" x14ac:dyDescent="0.25">
      <c r="A244" s="32"/>
      <c r="B244" s="63"/>
      <c r="C244" s="64">
        <v>42309</v>
      </c>
      <c r="D244" s="63">
        <v>2015</v>
      </c>
      <c r="E244" s="63">
        <v>2016</v>
      </c>
      <c r="F244" s="65">
        <v>0</v>
      </c>
      <c r="G244" s="66"/>
      <c r="H244" s="67">
        <v>0</v>
      </c>
    </row>
    <row r="245" spans="1:8" x14ac:dyDescent="0.25">
      <c r="A245" s="32"/>
      <c r="B245" s="63"/>
      <c r="C245" s="64">
        <v>42339</v>
      </c>
      <c r="D245" s="63">
        <v>2015</v>
      </c>
      <c r="E245" s="63">
        <v>2016</v>
      </c>
      <c r="F245" s="65">
        <v>0</v>
      </c>
      <c r="G245" s="66"/>
      <c r="H245" s="67">
        <v>0</v>
      </c>
    </row>
    <row r="246" spans="1:8" x14ac:dyDescent="0.25">
      <c r="A246" s="32" t="s">
        <v>50</v>
      </c>
      <c r="B246" s="63"/>
      <c r="C246" s="63"/>
      <c r="D246" s="63"/>
      <c r="E246" s="63"/>
      <c r="F246" s="65"/>
      <c r="G246" s="66"/>
      <c r="H246" s="67"/>
    </row>
    <row r="247" spans="1:8" x14ac:dyDescent="0.25">
      <c r="A247" s="32"/>
      <c r="B247" s="63" t="s">
        <v>50</v>
      </c>
      <c r="C247" s="63" t="s">
        <v>50</v>
      </c>
      <c r="D247" s="63" t="s">
        <v>37</v>
      </c>
      <c r="E247" s="63" t="s">
        <v>35</v>
      </c>
      <c r="F247" s="65">
        <v>3120</v>
      </c>
      <c r="G247" s="66">
        <v>1</v>
      </c>
      <c r="H247" s="67">
        <v>391810701.46999997</v>
      </c>
    </row>
    <row r="248" spans="1:8" x14ac:dyDescent="0.25">
      <c r="A248" s="32"/>
      <c r="B248" s="63"/>
      <c r="C248" s="63"/>
      <c r="D248" s="63"/>
      <c r="E248" s="63" t="s">
        <v>36</v>
      </c>
      <c r="F248" s="65" t="e">
        <v>#REF!</v>
      </c>
      <c r="G248" s="66">
        <v>1</v>
      </c>
      <c r="H248" s="67" t="e">
        <v>#REF!</v>
      </c>
    </row>
    <row r="249" spans="1:8" x14ac:dyDescent="0.25">
      <c r="A249" s="34" t="s">
        <v>45</v>
      </c>
      <c r="B249" s="43"/>
      <c r="C249" s="43"/>
      <c r="D249" s="43"/>
      <c r="E249" s="43"/>
      <c r="F249" s="36" t="e">
        <v>#REF!</v>
      </c>
      <c r="G249" s="38">
        <v>56</v>
      </c>
      <c r="H249" s="39" t="e"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M7"/>
  <sheetViews>
    <sheetView workbookViewId="0">
      <selection sqref="A1:N19"/>
    </sheetView>
  </sheetViews>
  <sheetFormatPr defaultRowHeight="12.5" x14ac:dyDescent="0.25"/>
  <sheetData>
    <row r="2" spans="2:13" ht="13" thickBot="1" x14ac:dyDescent="0.3"/>
    <row r="3" spans="2:13" ht="13.5" thickBot="1" x14ac:dyDescent="0.35">
      <c r="B3" s="124" t="s">
        <v>59</v>
      </c>
      <c r="C3" s="125"/>
      <c r="D3" s="125"/>
      <c r="E3" s="125"/>
      <c r="F3" s="126"/>
      <c r="H3" s="124" t="s">
        <v>63</v>
      </c>
      <c r="I3" s="125"/>
      <c r="J3" s="125"/>
      <c r="K3" s="125"/>
      <c r="L3" s="125"/>
      <c r="M3" s="126"/>
    </row>
    <row r="4" spans="2:13" x14ac:dyDescent="0.25">
      <c r="B4" s="68"/>
      <c r="C4" s="11"/>
      <c r="D4" s="69" t="s">
        <v>60</v>
      </c>
      <c r="E4" s="69" t="s">
        <v>61</v>
      </c>
      <c r="F4" s="70" t="s">
        <v>62</v>
      </c>
      <c r="H4" s="68"/>
      <c r="I4" s="11"/>
      <c r="J4" s="71"/>
      <c r="K4" s="76" t="s">
        <v>64</v>
      </c>
      <c r="L4" s="76" t="s">
        <v>65</v>
      </c>
      <c r="M4" s="70" t="s">
        <v>66</v>
      </c>
    </row>
    <row r="5" spans="2:13" ht="13" x14ac:dyDescent="0.3">
      <c r="B5" s="122" t="s">
        <v>14</v>
      </c>
      <c r="C5" s="123"/>
      <c r="D5" s="71">
        <v>396</v>
      </c>
      <c r="E5" s="71">
        <v>387</v>
      </c>
      <c r="F5" s="72" t="e">
        <f>(#REF!-#REF!)/#REF!</f>
        <v>#REF!</v>
      </c>
      <c r="H5" s="122" t="s">
        <v>14</v>
      </c>
      <c r="I5" s="123"/>
      <c r="J5" s="123"/>
      <c r="K5" s="71" t="e">
        <f>#REF!</f>
        <v>#REF!</v>
      </c>
      <c r="L5" s="71" t="e">
        <f>#REF!</f>
        <v>#REF!</v>
      </c>
      <c r="M5" s="72" t="e">
        <f>(#REF!-#REF!)/#REF!</f>
        <v>#REF!</v>
      </c>
    </row>
    <row r="6" spans="2:13" ht="13" x14ac:dyDescent="0.3">
      <c r="B6" s="122" t="s">
        <v>57</v>
      </c>
      <c r="C6" s="123"/>
      <c r="D6" s="71">
        <v>124</v>
      </c>
      <c r="E6" s="71">
        <v>86</v>
      </c>
      <c r="F6" s="72" t="e">
        <f>(#REF!-#REF!)/#REF!</f>
        <v>#REF!</v>
      </c>
      <c r="H6" s="122" t="s">
        <v>57</v>
      </c>
      <c r="I6" s="123"/>
      <c r="J6" s="123"/>
      <c r="K6" s="71" t="e">
        <f>#REF!</f>
        <v>#REF!</v>
      </c>
      <c r="L6" s="71" t="e">
        <f>#REF!</f>
        <v>#REF!</v>
      </c>
      <c r="M6" s="72" t="e">
        <f>(#REF!-#REF!)/#REF!</f>
        <v>#REF!</v>
      </c>
    </row>
    <row r="7" spans="2:13" ht="13.5" thickBot="1" x14ac:dyDescent="0.35">
      <c r="B7" s="73" t="s">
        <v>58</v>
      </c>
      <c r="C7" s="10"/>
      <c r="D7" s="74">
        <v>8</v>
      </c>
      <c r="E7" s="74">
        <v>6</v>
      </c>
      <c r="F7" s="75" t="e">
        <f>(#REF!-#REF!)/#REF!</f>
        <v>#REF!</v>
      </c>
      <c r="H7" s="120" t="s">
        <v>58</v>
      </c>
      <c r="I7" s="121"/>
      <c r="J7" s="121"/>
      <c r="K7" s="74" t="e">
        <f>#REF!</f>
        <v>#REF!</v>
      </c>
      <c r="L7" s="74" t="e">
        <f>#REF!</f>
        <v>#REF!</v>
      </c>
      <c r="M7" s="75" t="e">
        <f>(#REF!-#REF!)/#REF!</f>
        <v>#REF!</v>
      </c>
    </row>
  </sheetData>
  <mergeCells count="7">
    <mergeCell ref="H7:J7"/>
    <mergeCell ref="B5:C5"/>
    <mergeCell ref="B6:C6"/>
    <mergeCell ref="B3:F3"/>
    <mergeCell ref="H3:M3"/>
    <mergeCell ref="H5:J5"/>
    <mergeCell ref="H6:J6"/>
  </mergeCells>
  <conditionalFormatting sqref="F5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{60B299A1-E04A-4567-8E41-5BF64547E054}</x14:id>
        </ext>
      </extLst>
    </cfRule>
  </conditionalFormatting>
  <conditionalFormatting sqref="M5:M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{A1B86C89-614D-4418-9D20-7EEE93C36803}</x14:id>
        </ext>
      </extLst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B299A1-E04A-4567-8E41-5BF64547E054}">
            <x14:dataBar minLength="0" maxLength="100" negativeBarColorSameAsPositive="1" axisPosition="none">
              <x14:cfvo type="min"/>
              <x14:cfvo type="max"/>
            </x14:dataBar>
          </x14:cfRule>
          <xm:sqref>F5:F7</xm:sqref>
        </x14:conditionalFormatting>
        <x14:conditionalFormatting xmlns:xm="http://schemas.microsoft.com/office/excel/2006/main">
          <x14:cfRule type="dataBar" id="{A1B86C89-614D-4418-9D20-7EEE93C36803}">
            <x14:dataBar minLength="0" maxLength="100" negativeBarColorSameAsPositive="1" axisPosition="none">
              <x14:cfvo type="min"/>
              <x14:cfvo type="max"/>
            </x14:dataBar>
          </x14:cfRule>
          <xm:sqref>M5:M7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zoomScaleNormal="85" workbookViewId="0">
      <selection activeCell="E25" sqref="E25"/>
    </sheetView>
  </sheetViews>
  <sheetFormatPr defaultRowHeight="12.5" x14ac:dyDescent="0.25"/>
  <cols>
    <col min="1" max="1" width="14.08984375" customWidth="1"/>
    <col min="2" max="2" width="34.1796875" customWidth="1"/>
    <col min="3" max="3" width="7.453125" style="17" bestFit="1" customWidth="1"/>
    <col min="4" max="4" width="5.6328125" style="17" customWidth="1"/>
    <col min="5" max="5" width="17.453125" style="17" customWidth="1"/>
    <col min="6" max="6" width="7.453125" style="17" bestFit="1" customWidth="1"/>
    <col min="7" max="7" width="6.08984375" style="17" customWidth="1"/>
    <col min="8" max="8" width="18" style="17" customWidth="1"/>
    <col min="9" max="9" width="8.453125" style="17" bestFit="1" customWidth="1"/>
    <col min="10" max="10" width="6.6328125" style="17" customWidth="1"/>
    <col min="11" max="11" width="18.08984375" style="17" customWidth="1"/>
    <col min="12" max="12" width="9.08984375" style="17" bestFit="1" customWidth="1"/>
    <col min="13" max="13" width="6.36328125" style="17" bestFit="1" customWidth="1"/>
    <col min="14" max="14" width="19.6328125" style="17" customWidth="1"/>
  </cols>
  <sheetData>
    <row r="1" spans="1:18" ht="13.5" customHeight="1" x14ac:dyDescent="0.25">
      <c r="A1" s="135"/>
      <c r="B1" s="135"/>
      <c r="C1" s="136" t="s">
        <v>78</v>
      </c>
      <c r="D1" s="137"/>
      <c r="E1" s="137"/>
      <c r="F1" s="137"/>
      <c r="G1" s="137"/>
      <c r="H1" s="137"/>
      <c r="I1" s="137"/>
      <c r="J1" s="137"/>
      <c r="K1" s="137"/>
      <c r="L1" s="137"/>
      <c r="M1" s="138">
        <v>43586</v>
      </c>
      <c r="N1" s="139"/>
    </row>
    <row r="2" spans="1:18" ht="13.5" customHeight="1" x14ac:dyDescent="0.25">
      <c r="A2" s="135"/>
      <c r="B2" s="135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40"/>
      <c r="N2" s="139"/>
    </row>
    <row r="3" spans="1:18" ht="23.25" customHeight="1" x14ac:dyDescent="0.25">
      <c r="A3" s="135"/>
      <c r="B3" s="135"/>
      <c r="C3" s="141" t="s">
        <v>53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39"/>
    </row>
    <row r="4" spans="1:18" ht="22.5" customHeight="1" x14ac:dyDescent="0.25">
      <c r="A4" s="135"/>
      <c r="B4" s="135"/>
      <c r="C4" s="129" t="s">
        <v>54</v>
      </c>
      <c r="D4" s="130"/>
      <c r="E4" s="130"/>
      <c r="F4" s="130"/>
      <c r="G4" s="130"/>
      <c r="H4" s="130"/>
      <c r="I4" s="129" t="s">
        <v>80</v>
      </c>
      <c r="J4" s="130"/>
      <c r="K4" s="130"/>
      <c r="L4" s="130"/>
      <c r="M4" s="130"/>
      <c r="N4" s="131"/>
      <c r="R4" s="18"/>
    </row>
    <row r="5" spans="1:18" ht="19.5" customHeight="1" x14ac:dyDescent="0.25">
      <c r="A5" s="135"/>
      <c r="B5" s="135"/>
      <c r="C5" s="132">
        <v>43586</v>
      </c>
      <c r="D5" s="130"/>
      <c r="E5" s="130"/>
      <c r="F5" s="132">
        <v>43221</v>
      </c>
      <c r="G5" s="133"/>
      <c r="H5" s="134"/>
      <c r="I5" s="129" t="s">
        <v>82</v>
      </c>
      <c r="J5" s="130"/>
      <c r="K5" s="130"/>
      <c r="L5" s="130" t="s">
        <v>83</v>
      </c>
      <c r="M5" s="130"/>
      <c r="N5" s="130"/>
    </row>
    <row r="6" spans="1:18" ht="24.75" customHeight="1" thickBot="1" x14ac:dyDescent="0.35">
      <c r="A6" s="135"/>
      <c r="B6" s="135"/>
      <c r="C6" s="83" t="s">
        <v>19</v>
      </c>
      <c r="D6" s="84" t="s">
        <v>17</v>
      </c>
      <c r="E6" s="85" t="s">
        <v>20</v>
      </c>
      <c r="F6" s="83" t="s">
        <v>19</v>
      </c>
      <c r="G6" s="84" t="s">
        <v>17</v>
      </c>
      <c r="H6" s="86" t="s">
        <v>20</v>
      </c>
      <c r="I6" s="87" t="s">
        <v>19</v>
      </c>
      <c r="J6" s="84" t="s">
        <v>17</v>
      </c>
      <c r="K6" s="86" t="s">
        <v>20</v>
      </c>
      <c r="L6" s="87" t="s">
        <v>19</v>
      </c>
      <c r="M6" s="84" t="s">
        <v>17</v>
      </c>
      <c r="N6" s="86" t="s">
        <v>20</v>
      </c>
    </row>
    <row r="7" spans="1:18" ht="22.5" customHeight="1" thickBot="1" x14ac:dyDescent="0.35">
      <c r="A7" s="127" t="s">
        <v>79</v>
      </c>
      <c r="B7" s="128"/>
      <c r="C7" s="80"/>
      <c r="D7" s="81"/>
      <c r="E7" s="82"/>
      <c r="F7" s="104"/>
      <c r="G7" s="105"/>
      <c r="H7" s="106"/>
      <c r="I7" s="105"/>
      <c r="J7" s="105"/>
      <c r="K7" s="106"/>
      <c r="L7" s="102"/>
      <c r="M7" s="102"/>
      <c r="N7" s="103"/>
    </row>
    <row r="8" spans="1:18" ht="14" x14ac:dyDescent="0.3">
      <c r="A8" s="88" t="s">
        <v>28</v>
      </c>
      <c r="B8" s="89" t="s">
        <v>71</v>
      </c>
      <c r="C8" s="48">
        <f>SUM(7+163)</f>
        <v>170</v>
      </c>
      <c r="D8" s="49"/>
      <c r="E8" s="60">
        <f>SUM(1050000+35239987)</f>
        <v>36289987</v>
      </c>
      <c r="F8" s="48">
        <f>SUM(12+206)</f>
        <v>218</v>
      </c>
      <c r="G8" s="49"/>
      <c r="H8" s="60">
        <f>SUM(960000+45914379)</f>
        <v>46874379</v>
      </c>
      <c r="I8" s="28">
        <f>SUM(31+786)</f>
        <v>817</v>
      </c>
      <c r="J8" s="49"/>
      <c r="K8" s="60">
        <f>SUM(3402040+165698031)</f>
        <v>169100071</v>
      </c>
      <c r="L8" s="28">
        <f>SUM(42+849)</f>
        <v>891</v>
      </c>
      <c r="M8" s="49"/>
      <c r="N8" s="60">
        <f>SUM(195539146+5206533)</f>
        <v>200745679</v>
      </c>
    </row>
    <row r="9" spans="1:18" ht="14" x14ac:dyDescent="0.3">
      <c r="A9" s="88" t="s">
        <v>29</v>
      </c>
      <c r="B9" s="89" t="s">
        <v>39</v>
      </c>
      <c r="C9" s="48">
        <v>10</v>
      </c>
      <c r="D9" s="49"/>
      <c r="E9" s="60">
        <v>321478</v>
      </c>
      <c r="F9" s="48">
        <v>9</v>
      </c>
      <c r="G9" s="49"/>
      <c r="H9" s="60">
        <v>1063000</v>
      </c>
      <c r="I9" s="28">
        <v>54</v>
      </c>
      <c r="J9" s="49"/>
      <c r="K9" s="60">
        <v>2393086</v>
      </c>
      <c r="L9" s="28">
        <v>48</v>
      </c>
      <c r="M9" s="49"/>
      <c r="N9" s="60">
        <v>4790276</v>
      </c>
    </row>
    <row r="10" spans="1:18" ht="14" x14ac:dyDescent="0.3">
      <c r="A10" s="88" t="s">
        <v>30</v>
      </c>
      <c r="B10" s="89" t="s">
        <v>13</v>
      </c>
      <c r="C10" s="48">
        <v>24</v>
      </c>
      <c r="D10" s="49"/>
      <c r="E10" s="60">
        <v>766954</v>
      </c>
      <c r="F10" s="48">
        <v>16</v>
      </c>
      <c r="G10" s="49"/>
      <c r="H10" s="60">
        <v>416300</v>
      </c>
      <c r="I10" s="28">
        <v>126</v>
      </c>
      <c r="J10" s="49"/>
      <c r="K10" s="60">
        <v>3113575</v>
      </c>
      <c r="L10" s="28">
        <v>122</v>
      </c>
      <c r="M10" s="49"/>
      <c r="N10" s="60">
        <v>4469002</v>
      </c>
    </row>
    <row r="11" spans="1:18" ht="28.5" thickBot="1" x14ac:dyDescent="0.35">
      <c r="A11" s="10"/>
      <c r="B11" s="90" t="s">
        <v>74</v>
      </c>
      <c r="C11" s="52">
        <v>1569</v>
      </c>
      <c r="D11" s="53"/>
      <c r="E11" s="61">
        <v>2214149</v>
      </c>
      <c r="F11" s="110">
        <v>1435</v>
      </c>
      <c r="G11" s="111"/>
      <c r="H11" s="112">
        <v>2367873</v>
      </c>
      <c r="I11" s="44">
        <v>6456</v>
      </c>
      <c r="J11" s="53"/>
      <c r="K11" s="61">
        <v>12178820</v>
      </c>
      <c r="L11" s="44">
        <v>5819</v>
      </c>
      <c r="M11" s="53"/>
      <c r="N11" s="61">
        <v>10237475</v>
      </c>
    </row>
    <row r="12" spans="1:18" ht="14" x14ac:dyDescent="0.3">
      <c r="A12" s="91" t="s">
        <v>70</v>
      </c>
      <c r="B12" s="89" t="s">
        <v>16</v>
      </c>
      <c r="C12" s="48">
        <v>1</v>
      </c>
      <c r="D12" s="49">
        <v>18</v>
      </c>
      <c r="E12" s="60">
        <v>2000000</v>
      </c>
      <c r="F12" s="107">
        <v>1</v>
      </c>
      <c r="G12" s="108">
        <v>66</v>
      </c>
      <c r="H12" s="109">
        <v>8280541</v>
      </c>
      <c r="I12" s="28">
        <v>2</v>
      </c>
      <c r="J12" s="49">
        <v>23</v>
      </c>
      <c r="K12" s="60">
        <v>5337668</v>
      </c>
      <c r="L12" s="28">
        <v>8</v>
      </c>
      <c r="M12" s="49">
        <v>145</v>
      </c>
      <c r="N12" s="60">
        <v>14374541</v>
      </c>
    </row>
    <row r="13" spans="1:18" ht="14.5" thickBot="1" x14ac:dyDescent="0.35">
      <c r="A13" s="92" t="s">
        <v>30</v>
      </c>
      <c r="B13" s="93" t="s">
        <v>77</v>
      </c>
      <c r="C13" s="52">
        <v>3</v>
      </c>
      <c r="D13" s="53">
        <v>1</v>
      </c>
      <c r="E13" s="61">
        <v>75070</v>
      </c>
      <c r="F13" s="110">
        <v>3</v>
      </c>
      <c r="G13" s="111">
        <v>58</v>
      </c>
      <c r="H13" s="112">
        <v>585650</v>
      </c>
      <c r="I13" s="44">
        <v>37</v>
      </c>
      <c r="J13" s="53">
        <v>116</v>
      </c>
      <c r="K13" s="61">
        <v>2253990</v>
      </c>
      <c r="L13" s="44">
        <v>13</v>
      </c>
      <c r="M13" s="53">
        <v>171</v>
      </c>
      <c r="N13" s="61">
        <v>1486650</v>
      </c>
    </row>
    <row r="14" spans="1:18" ht="14" x14ac:dyDescent="0.3">
      <c r="A14" s="89"/>
      <c r="B14" s="89" t="s">
        <v>72</v>
      </c>
      <c r="C14" s="48">
        <v>6</v>
      </c>
      <c r="D14" s="49"/>
      <c r="E14" s="60">
        <v>8699941</v>
      </c>
      <c r="F14" s="107">
        <v>6</v>
      </c>
      <c r="G14" s="108"/>
      <c r="H14" s="109">
        <v>6951000</v>
      </c>
      <c r="I14" s="28">
        <v>24</v>
      </c>
      <c r="J14" s="49"/>
      <c r="K14" s="60">
        <v>141285777</v>
      </c>
      <c r="L14" s="113">
        <v>34</v>
      </c>
      <c r="M14" s="108"/>
      <c r="N14" s="60">
        <v>48304255</v>
      </c>
    </row>
    <row r="15" spans="1:18" ht="14" x14ac:dyDescent="0.3">
      <c r="A15" s="88" t="s">
        <v>31</v>
      </c>
      <c r="B15" s="89" t="s">
        <v>81</v>
      </c>
      <c r="C15" s="48">
        <f>SUM(1+71)</f>
        <v>72</v>
      </c>
      <c r="D15" s="49"/>
      <c r="E15" s="60">
        <f>SUM(7400+17870704)</f>
        <v>17878104</v>
      </c>
      <c r="F15" s="107">
        <v>60</v>
      </c>
      <c r="G15" s="108"/>
      <c r="H15" s="109">
        <f>SUM(5250800+7638597)</f>
        <v>12889397</v>
      </c>
      <c r="I15" s="28">
        <f>SUM(4+324)</f>
        <v>328</v>
      </c>
      <c r="J15" s="49"/>
      <c r="K15" s="60">
        <f>SUM(4162400+106648679)</f>
        <v>110811079</v>
      </c>
      <c r="L15" s="28">
        <f>SUM(6+317)</f>
        <v>323</v>
      </c>
      <c r="M15" s="49"/>
      <c r="N15" s="60">
        <f>SUM(5257800+87823281)</f>
        <v>93081081</v>
      </c>
    </row>
    <row r="16" spans="1:18" ht="28.5" customHeight="1" thickBot="1" x14ac:dyDescent="0.35">
      <c r="A16" s="94"/>
      <c r="B16" s="90" t="s">
        <v>73</v>
      </c>
      <c r="C16" s="52">
        <v>291</v>
      </c>
      <c r="D16" s="53"/>
      <c r="E16" s="61">
        <v>13803498</v>
      </c>
      <c r="F16" s="52">
        <v>292</v>
      </c>
      <c r="G16" s="53"/>
      <c r="H16" s="61">
        <v>13547764</v>
      </c>
      <c r="I16" s="44">
        <v>1367</v>
      </c>
      <c r="J16" s="53"/>
      <c r="K16" s="61">
        <v>64707826</v>
      </c>
      <c r="L16" s="44">
        <v>1414</v>
      </c>
      <c r="M16" s="53"/>
      <c r="N16" s="61">
        <v>56418288</v>
      </c>
    </row>
    <row r="17" spans="1:14" ht="14.5" thickBot="1" x14ac:dyDescent="0.35">
      <c r="A17" s="145" t="s">
        <v>23</v>
      </c>
      <c r="B17" s="145"/>
      <c r="C17" s="55">
        <v>58</v>
      </c>
      <c r="D17" s="56"/>
      <c r="E17" s="62">
        <v>2825606</v>
      </c>
      <c r="F17" s="55">
        <v>89</v>
      </c>
      <c r="G17" s="56"/>
      <c r="H17" s="62">
        <v>4279703</v>
      </c>
      <c r="I17" s="57">
        <f>SUM(336+2)</f>
        <v>338</v>
      </c>
      <c r="J17" s="56"/>
      <c r="K17" s="62">
        <f>SUM(249000+17148548)</f>
        <v>17397548</v>
      </c>
      <c r="L17" s="57">
        <f>SUM(4+380)</f>
        <v>384</v>
      </c>
      <c r="M17" s="56"/>
      <c r="N17" s="62">
        <f>SUM(547000+17982119)</f>
        <v>18529119</v>
      </c>
    </row>
    <row r="18" spans="1:14" ht="14.5" thickBot="1" x14ac:dyDescent="0.35">
      <c r="A18" s="145" t="s">
        <v>25</v>
      </c>
      <c r="B18" s="145"/>
      <c r="C18" s="55">
        <v>56</v>
      </c>
      <c r="D18" s="56"/>
      <c r="E18" s="62">
        <v>880630</v>
      </c>
      <c r="F18" s="55">
        <v>52</v>
      </c>
      <c r="G18" s="56"/>
      <c r="H18" s="62">
        <v>426162</v>
      </c>
      <c r="I18" s="57">
        <v>279</v>
      </c>
      <c r="J18" s="56"/>
      <c r="K18" s="62">
        <v>8174436</v>
      </c>
      <c r="L18" s="57">
        <v>252</v>
      </c>
      <c r="M18" s="56"/>
      <c r="N18" s="62">
        <v>2317020</v>
      </c>
    </row>
    <row r="19" spans="1:14" ht="19.5" customHeight="1" thickBot="1" x14ac:dyDescent="0.35">
      <c r="A19" s="146" t="s">
        <v>75</v>
      </c>
      <c r="B19" s="146"/>
      <c r="C19" s="26">
        <f>SUM(C8:C18)</f>
        <v>2260</v>
      </c>
      <c r="D19" s="58">
        <f>SUM(D8:D18)</f>
        <v>19</v>
      </c>
      <c r="E19" s="59">
        <f>SUM(E2:E18)</f>
        <v>85755417</v>
      </c>
      <c r="F19" s="26">
        <f>SUM(F8:F18)</f>
        <v>2181</v>
      </c>
      <c r="G19" s="58">
        <f>SUM(G8:G18)</f>
        <v>124</v>
      </c>
      <c r="H19" s="59">
        <f>SUM(H2:H18)</f>
        <v>97681769</v>
      </c>
      <c r="I19" s="7">
        <f>SUM(I2:I18)</f>
        <v>9828</v>
      </c>
      <c r="J19" s="58">
        <f>SUM(J8:J18)</f>
        <v>139</v>
      </c>
      <c r="K19" s="59">
        <f>SUM(K2:K18)</f>
        <v>536753876</v>
      </c>
      <c r="L19" s="7">
        <f>SUM(L2:L18)</f>
        <v>9308</v>
      </c>
      <c r="M19" s="58">
        <f>SUM(M8:M18)</f>
        <v>316</v>
      </c>
      <c r="N19" s="59">
        <f>SUM(N2:N18)</f>
        <v>454753386</v>
      </c>
    </row>
    <row r="20" spans="1:14" ht="20.25" hidden="1" customHeight="1" thickBot="1" x14ac:dyDescent="0.35">
      <c r="A20" s="147" t="s">
        <v>76</v>
      </c>
      <c r="B20" s="148"/>
      <c r="C20" s="142"/>
      <c r="D20" s="143"/>
      <c r="E20" s="144"/>
      <c r="F20" s="142"/>
      <c r="G20" s="143"/>
      <c r="H20" s="144"/>
      <c r="I20" s="142"/>
      <c r="J20" s="143"/>
      <c r="K20" s="144"/>
      <c r="L20" s="142"/>
      <c r="M20" s="143"/>
      <c r="N20" s="144"/>
    </row>
    <row r="21" spans="1:14" ht="3" customHeight="1" thickBot="1" x14ac:dyDescent="0.35">
      <c r="A21" s="95"/>
      <c r="B21" s="96"/>
      <c r="C21" s="97"/>
      <c r="D21" s="98"/>
      <c r="E21" s="99"/>
      <c r="F21" s="97"/>
      <c r="G21" s="98"/>
      <c r="H21" s="99"/>
      <c r="I21" s="100"/>
      <c r="J21" s="100"/>
      <c r="K21" s="101"/>
      <c r="L21" s="100"/>
      <c r="M21" s="100"/>
      <c r="N21" s="101"/>
    </row>
  </sheetData>
  <mergeCells count="19">
    <mergeCell ref="I20:K20"/>
    <mergeCell ref="L20:N20"/>
    <mergeCell ref="A17:B17"/>
    <mergeCell ref="A18:B18"/>
    <mergeCell ref="A19:B19"/>
    <mergeCell ref="A20:B20"/>
    <mergeCell ref="C20:E20"/>
    <mergeCell ref="F20:H20"/>
    <mergeCell ref="A7:B7"/>
    <mergeCell ref="I4:N4"/>
    <mergeCell ref="C5:E5"/>
    <mergeCell ref="F5:H5"/>
    <mergeCell ref="I5:K5"/>
    <mergeCell ref="L5:N5"/>
    <mergeCell ref="A1:B6"/>
    <mergeCell ref="C1:L2"/>
    <mergeCell ref="M1:N3"/>
    <mergeCell ref="C3:L3"/>
    <mergeCell ref="C4:H4"/>
  </mergeCells>
  <printOptions horizontalCentered="1" gridLines="1"/>
  <pageMargins left="0.25" right="0.25" top="0.75" bottom="0.75" header="0.3" footer="0.3"/>
  <pageSetup scale="75" orientation="landscape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zoomScale="85" zoomScaleNormal="60" zoomScalePageLayoutView="85" workbookViewId="0">
      <selection activeCell="E34" sqref="E34"/>
    </sheetView>
  </sheetViews>
  <sheetFormatPr defaultRowHeight="12.5" x14ac:dyDescent="0.25"/>
  <cols>
    <col min="1" max="1" width="12" customWidth="1"/>
    <col min="2" max="2" width="10.08984375" bestFit="1" customWidth="1"/>
    <col min="3" max="3" width="7.453125" style="17" bestFit="1" customWidth="1"/>
    <col min="4" max="4" width="6.08984375" style="17" bestFit="1" customWidth="1"/>
    <col min="5" max="5" width="20.90625" style="17" bestFit="1" customWidth="1"/>
    <col min="6" max="6" width="7.453125" style="17" bestFit="1" customWidth="1"/>
    <col min="7" max="7" width="5.36328125" style="17" bestFit="1" customWidth="1"/>
    <col min="8" max="8" width="21.90625" style="17" bestFit="1" customWidth="1"/>
    <col min="9" max="9" width="8.36328125" style="17" bestFit="1" customWidth="1"/>
    <col min="10" max="10" width="7.6328125" style="17" bestFit="1" customWidth="1"/>
    <col min="11" max="11" width="23.36328125" style="17" customWidth="1"/>
    <col min="12" max="12" width="9" style="17" bestFit="1" customWidth="1"/>
    <col min="13" max="13" width="7.54296875" style="17" bestFit="1" customWidth="1"/>
    <col min="14" max="14" width="23.453125" style="17" bestFit="1" customWidth="1"/>
  </cols>
  <sheetData>
    <row r="1" spans="1:14" ht="13.5" customHeight="1" x14ac:dyDescent="0.25">
      <c r="A1" s="135"/>
      <c r="B1" s="135"/>
      <c r="C1" s="141" t="s">
        <v>56</v>
      </c>
      <c r="D1" s="140"/>
      <c r="E1" s="140"/>
      <c r="F1" s="140"/>
      <c r="G1" s="140"/>
      <c r="H1" s="140"/>
      <c r="I1" s="140"/>
      <c r="J1" s="140"/>
      <c r="K1" s="140"/>
      <c r="L1" s="140"/>
      <c r="M1" s="155">
        <v>42903</v>
      </c>
      <c r="N1" s="154"/>
    </row>
    <row r="2" spans="1:14" ht="13.5" customHeight="1" x14ac:dyDescent="0.25">
      <c r="A2" s="135"/>
      <c r="B2" s="135"/>
      <c r="C2" s="141"/>
      <c r="D2" s="140"/>
      <c r="E2" s="140"/>
      <c r="F2" s="140"/>
      <c r="G2" s="140"/>
      <c r="H2" s="140"/>
      <c r="I2" s="140"/>
      <c r="J2" s="140"/>
      <c r="K2" s="140"/>
      <c r="L2" s="140"/>
      <c r="M2" s="152"/>
      <c r="N2" s="154"/>
    </row>
    <row r="3" spans="1:14" ht="15.5" x14ac:dyDescent="0.25">
      <c r="A3" s="135"/>
      <c r="B3" s="135"/>
      <c r="C3" s="129" t="s">
        <v>53</v>
      </c>
      <c r="D3" s="130"/>
      <c r="E3" s="130"/>
      <c r="F3" s="130"/>
      <c r="G3" s="130"/>
      <c r="H3" s="130"/>
      <c r="I3" s="130"/>
      <c r="J3" s="130"/>
      <c r="K3" s="130"/>
      <c r="L3" s="130"/>
      <c r="M3" s="152"/>
      <c r="N3" s="154"/>
    </row>
    <row r="4" spans="1:14" ht="13" x14ac:dyDescent="0.25">
      <c r="A4" s="135"/>
      <c r="B4" s="135"/>
      <c r="C4" s="153" t="s">
        <v>54</v>
      </c>
      <c r="D4" s="152"/>
      <c r="E4" s="152"/>
      <c r="F4" s="152"/>
      <c r="G4" s="152"/>
      <c r="H4" s="152"/>
      <c r="I4" s="153" t="s">
        <v>68</v>
      </c>
      <c r="J4" s="152"/>
      <c r="K4" s="152"/>
      <c r="L4" s="152"/>
      <c r="M4" s="152"/>
      <c r="N4" s="154"/>
    </row>
    <row r="5" spans="1:14" ht="13" x14ac:dyDescent="0.25">
      <c r="A5" s="135"/>
      <c r="B5" s="135"/>
      <c r="C5" s="151">
        <v>42903</v>
      </c>
      <c r="D5" s="152"/>
      <c r="E5" s="152"/>
      <c r="F5" s="151">
        <v>42537</v>
      </c>
      <c r="G5" s="152"/>
      <c r="H5" s="152"/>
      <c r="I5" s="153" t="s">
        <v>69</v>
      </c>
      <c r="J5" s="152"/>
      <c r="K5" s="152"/>
      <c r="L5" s="153" t="s">
        <v>67</v>
      </c>
      <c r="M5" s="152"/>
      <c r="N5" s="154"/>
    </row>
    <row r="6" spans="1:14" x14ac:dyDescent="0.25">
      <c r="A6" s="135"/>
      <c r="B6" s="135"/>
      <c r="C6" s="45" t="s">
        <v>19</v>
      </c>
      <c r="D6" s="46" t="s">
        <v>17</v>
      </c>
      <c r="E6" s="47" t="s">
        <v>20</v>
      </c>
      <c r="F6" s="5" t="s">
        <v>19</v>
      </c>
      <c r="G6" s="46" t="s">
        <v>17</v>
      </c>
      <c r="H6" s="6" t="s">
        <v>20</v>
      </c>
      <c r="I6" s="5" t="s">
        <v>19</v>
      </c>
      <c r="J6" s="46" t="s">
        <v>17</v>
      </c>
      <c r="K6" s="6" t="s">
        <v>20</v>
      </c>
      <c r="L6" s="5" t="s">
        <v>19</v>
      </c>
      <c r="M6" s="46" t="s">
        <v>17</v>
      </c>
      <c r="N6" s="6" t="s">
        <v>20</v>
      </c>
    </row>
    <row r="7" spans="1:14" ht="13" x14ac:dyDescent="0.3">
      <c r="A7" s="9" t="s">
        <v>28</v>
      </c>
      <c r="B7" s="18" t="s">
        <v>16</v>
      </c>
      <c r="C7" s="48" t="e">
        <f>#REF!</f>
        <v>#REF!</v>
      </c>
      <c r="D7" s="49" t="e">
        <f>#REF!</f>
        <v>#REF!</v>
      </c>
      <c r="E7" s="60" t="e">
        <f>#REF!</f>
        <v>#REF!</v>
      </c>
      <c r="F7" s="77" t="e">
        <f>#REF!</f>
        <v>#REF!</v>
      </c>
      <c r="G7" s="50" t="e">
        <f>#REF!</f>
        <v>#REF!</v>
      </c>
      <c r="H7" s="60" t="e">
        <f>#REF!</f>
        <v>#REF!</v>
      </c>
      <c r="I7" s="28" t="e">
        <f>C7+#REF!</f>
        <v>#REF!</v>
      </c>
      <c r="J7" s="49" t="e">
        <f>D7+#REF!</f>
        <v>#REF!</v>
      </c>
      <c r="K7" s="60" t="e">
        <f>E7+#REF!</f>
        <v>#REF!</v>
      </c>
      <c r="L7" s="28" t="e">
        <f>F7+#REF!</f>
        <v>#REF!</v>
      </c>
      <c r="M7" s="49" t="e">
        <f>G7+#REF!</f>
        <v>#REF!</v>
      </c>
      <c r="N7" s="60" t="e">
        <f>H7+#REF!</f>
        <v>#REF!</v>
      </c>
    </row>
    <row r="8" spans="1:14" ht="13" x14ac:dyDescent="0.3">
      <c r="A8" s="9" t="s">
        <v>29</v>
      </c>
      <c r="B8" s="18" t="s">
        <v>21</v>
      </c>
      <c r="C8" s="48" t="e">
        <f>#REF!</f>
        <v>#REF!</v>
      </c>
      <c r="D8" s="49" t="e">
        <f>#REF!</f>
        <v>#REF!</v>
      </c>
      <c r="E8" s="60" t="e">
        <f>#REF!</f>
        <v>#REF!</v>
      </c>
      <c r="F8" s="77" t="e">
        <f>#REF!</f>
        <v>#REF!</v>
      </c>
      <c r="G8" s="49" t="e">
        <f>#REF!</f>
        <v>#REF!</v>
      </c>
      <c r="H8" s="60" t="e">
        <f>#REF!</f>
        <v>#REF!</v>
      </c>
      <c r="I8" s="28" t="e">
        <f>C8+#REF!</f>
        <v>#REF!</v>
      </c>
      <c r="J8" s="49" t="e">
        <f>D8+#REF!</f>
        <v>#REF!</v>
      </c>
      <c r="K8" s="60" t="e">
        <f>E8+#REF!</f>
        <v>#REF!</v>
      </c>
      <c r="L8" s="28" t="e">
        <f>F8+#REF!</f>
        <v>#REF!</v>
      </c>
      <c r="M8" s="49" t="e">
        <f>G8+#REF!</f>
        <v>#REF!</v>
      </c>
      <c r="N8" s="60" t="e">
        <f>H8+#REF!</f>
        <v>#REF!</v>
      </c>
    </row>
    <row r="9" spans="1:14" ht="13.5" thickBot="1" x14ac:dyDescent="0.35">
      <c r="A9" s="10" t="s">
        <v>30</v>
      </c>
      <c r="B9" s="51" t="s">
        <v>13</v>
      </c>
      <c r="C9" s="52" t="e">
        <f>#REF!</f>
        <v>#REF!</v>
      </c>
      <c r="D9" s="53" t="e">
        <f>#REF!</f>
        <v>#REF!</v>
      </c>
      <c r="E9" s="61" t="e">
        <f>#REF!</f>
        <v>#REF!</v>
      </c>
      <c r="F9" s="78" t="e">
        <f>#REF!</f>
        <v>#REF!</v>
      </c>
      <c r="G9" s="53" t="e">
        <f>#REF!</f>
        <v>#REF!</v>
      </c>
      <c r="H9" s="61" t="e">
        <f>#REF!</f>
        <v>#REF!</v>
      </c>
      <c r="I9" s="44" t="e">
        <f>C9+#REF!</f>
        <v>#REF!</v>
      </c>
      <c r="J9" s="53" t="e">
        <f>D9+#REF!</f>
        <v>#REF!</v>
      </c>
      <c r="K9" s="61" t="e">
        <f>E9+#REF!</f>
        <v>#REF!</v>
      </c>
      <c r="L9" s="44" t="e">
        <f>F9+#REF!</f>
        <v>#REF!</v>
      </c>
      <c r="M9" s="53" t="e">
        <f>G9+#REF!</f>
        <v>#REF!</v>
      </c>
      <c r="N9" s="61" t="e">
        <f>H9+#REF!</f>
        <v>#REF!</v>
      </c>
    </row>
    <row r="10" spans="1:14" ht="13" x14ac:dyDescent="0.3">
      <c r="A10" s="54" t="s">
        <v>55</v>
      </c>
      <c r="B10" s="18" t="s">
        <v>18</v>
      </c>
      <c r="C10" s="48" t="e">
        <f>#REF!</f>
        <v>#REF!</v>
      </c>
      <c r="D10" s="49" t="e">
        <f>#REF!</f>
        <v>#REF!</v>
      </c>
      <c r="E10" s="60" t="e">
        <f>#REF!</f>
        <v>#REF!</v>
      </c>
      <c r="F10" s="77" t="e">
        <f>#REF!</f>
        <v>#REF!</v>
      </c>
      <c r="G10" s="49" t="e">
        <f>#REF!</f>
        <v>#REF!</v>
      </c>
      <c r="H10" s="60" t="e">
        <f>#REF!</f>
        <v>#REF!</v>
      </c>
      <c r="I10" s="28" t="e">
        <f>C10+#REF!</f>
        <v>#REF!</v>
      </c>
      <c r="J10" s="49" t="e">
        <f>D10+#REF!</f>
        <v>#REF!</v>
      </c>
      <c r="K10" s="60" t="e">
        <f>E10+#REF!</f>
        <v>#REF!</v>
      </c>
      <c r="L10" s="28" t="e">
        <f>F10+#REF!</f>
        <v>#REF!</v>
      </c>
      <c r="M10" s="49" t="e">
        <f>G10+#REF!</f>
        <v>#REF!</v>
      </c>
      <c r="N10" s="60" t="e">
        <f>H10+#REF!</f>
        <v>#REF!</v>
      </c>
    </row>
    <row r="11" spans="1:14" ht="13" x14ac:dyDescent="0.3">
      <c r="A11" s="9" t="s">
        <v>29</v>
      </c>
      <c r="B11" s="18" t="s">
        <v>22</v>
      </c>
      <c r="C11" s="48" t="e">
        <f>#REF!</f>
        <v>#REF!</v>
      </c>
      <c r="D11" s="49" t="e">
        <f>#REF!</f>
        <v>#REF!</v>
      </c>
      <c r="E11" s="60" t="e">
        <f>#REF!</f>
        <v>#REF!</v>
      </c>
      <c r="F11" s="77" t="e">
        <f>#REF!</f>
        <v>#REF!</v>
      </c>
      <c r="G11" s="49" t="e">
        <f>#REF!</f>
        <v>#REF!</v>
      </c>
      <c r="H11" s="60" t="e">
        <f>#REF!</f>
        <v>#REF!</v>
      </c>
      <c r="I11" s="28" t="e">
        <f>C11+#REF!</f>
        <v>#REF!</v>
      </c>
      <c r="J11" s="49" t="e">
        <f>D11+#REF!</f>
        <v>#REF!</v>
      </c>
      <c r="K11" s="60" t="e">
        <f>E11+#REF!</f>
        <v>#REF!</v>
      </c>
      <c r="L11" s="28" t="e">
        <f>F11+#REF!</f>
        <v>#REF!</v>
      </c>
      <c r="M11" s="49" t="e">
        <f>G11+#REF!</f>
        <v>#REF!</v>
      </c>
      <c r="N11" s="60" t="e">
        <f>H11+#REF!</f>
        <v>#REF!</v>
      </c>
    </row>
    <row r="12" spans="1:14" ht="13.5" thickBot="1" x14ac:dyDescent="0.35">
      <c r="A12" s="10" t="s">
        <v>30</v>
      </c>
      <c r="B12" s="51" t="s">
        <v>13</v>
      </c>
      <c r="C12" s="52" t="e">
        <f>#REF!</f>
        <v>#REF!</v>
      </c>
      <c r="D12" s="53" t="e">
        <f>#REF!</f>
        <v>#REF!</v>
      </c>
      <c r="E12" s="61" t="e">
        <f>#REF!</f>
        <v>#REF!</v>
      </c>
      <c r="F12" s="78" t="e">
        <f>#REF!</f>
        <v>#REF!</v>
      </c>
      <c r="G12" s="53" t="e">
        <f>#REF!</f>
        <v>#REF!</v>
      </c>
      <c r="H12" s="61" t="e">
        <f>#REF!</f>
        <v>#REF!</v>
      </c>
      <c r="I12" s="44" t="e">
        <f>C12+#REF!</f>
        <v>#REF!</v>
      </c>
      <c r="J12" s="53" t="e">
        <f>D12+#REF!</f>
        <v>#REF!</v>
      </c>
      <c r="K12" s="61" t="e">
        <f>E12+#REF!</f>
        <v>#REF!</v>
      </c>
      <c r="L12" s="44" t="e">
        <f>F12+#REF!</f>
        <v>#REF!</v>
      </c>
      <c r="M12" s="53" t="e">
        <f>G12+#REF!</f>
        <v>#REF!</v>
      </c>
      <c r="N12" s="61" t="e">
        <f>H12+#REF!</f>
        <v>#REF!</v>
      </c>
    </row>
    <row r="13" spans="1:14" x14ac:dyDescent="0.25">
      <c r="A13" s="18"/>
      <c r="B13" s="18" t="s">
        <v>16</v>
      </c>
      <c r="C13" s="48" t="e">
        <f>#REF!</f>
        <v>#REF!</v>
      </c>
      <c r="D13" s="49" t="e">
        <f>#REF!</f>
        <v>#REF!</v>
      </c>
      <c r="E13" s="60" t="e">
        <f>#REF!</f>
        <v>#REF!</v>
      </c>
      <c r="F13" s="77" t="e">
        <f>#REF!</f>
        <v>#REF!</v>
      </c>
      <c r="G13" s="49" t="e">
        <f>#REF!</f>
        <v>#REF!</v>
      </c>
      <c r="H13" s="60" t="e">
        <f>#REF!</f>
        <v>#REF!</v>
      </c>
      <c r="I13" s="28" t="e">
        <f>C13+#REF!</f>
        <v>#REF!</v>
      </c>
      <c r="J13" s="49" t="e">
        <f>D13+#REF!</f>
        <v>#REF!</v>
      </c>
      <c r="K13" s="60" t="e">
        <f>E13+#REF!</f>
        <v>#REF!</v>
      </c>
      <c r="L13" s="28" t="e">
        <f>F13+#REF!</f>
        <v>#REF!</v>
      </c>
      <c r="M13" s="49" t="e">
        <f>G13+#REF!</f>
        <v>#REF!</v>
      </c>
      <c r="N13" s="60" t="e">
        <f>H13+#REF!</f>
        <v>#REF!</v>
      </c>
    </row>
    <row r="14" spans="1:14" ht="13" x14ac:dyDescent="0.3">
      <c r="A14" s="9" t="s">
        <v>31</v>
      </c>
      <c r="B14" s="18" t="s">
        <v>21</v>
      </c>
      <c r="C14" s="48" t="e">
        <f>#REF!</f>
        <v>#REF!</v>
      </c>
      <c r="D14" s="49" t="e">
        <f>#REF!</f>
        <v>#REF!</v>
      </c>
      <c r="E14" s="60" t="e">
        <f>#REF!</f>
        <v>#REF!</v>
      </c>
      <c r="F14" s="77" t="e">
        <f>#REF!</f>
        <v>#REF!</v>
      </c>
      <c r="G14" s="49" t="e">
        <f>#REF!</f>
        <v>#REF!</v>
      </c>
      <c r="H14" s="60" t="e">
        <f>#REF!</f>
        <v>#REF!</v>
      </c>
      <c r="I14" s="28" t="e">
        <f>C14+#REF!</f>
        <v>#REF!</v>
      </c>
      <c r="J14" s="49" t="e">
        <f>D14+#REF!</f>
        <v>#REF!</v>
      </c>
      <c r="K14" s="60" t="e">
        <f>E14+#REF!</f>
        <v>#REF!</v>
      </c>
      <c r="L14" s="28" t="e">
        <f>F14+#REF!</f>
        <v>#REF!</v>
      </c>
      <c r="M14" s="49" t="e">
        <f>G14+#REF!</f>
        <v>#REF!</v>
      </c>
      <c r="N14" s="60" t="e">
        <f>H14+#REF!</f>
        <v>#REF!</v>
      </c>
    </row>
    <row r="15" spans="1:14" ht="13" thickBot="1" x14ac:dyDescent="0.3">
      <c r="A15" s="51"/>
      <c r="B15" s="51" t="s">
        <v>13</v>
      </c>
      <c r="C15" s="52" t="e">
        <f>#REF!</f>
        <v>#REF!</v>
      </c>
      <c r="D15" s="53" t="e">
        <f>#REF!</f>
        <v>#REF!</v>
      </c>
      <c r="E15" s="61" t="e">
        <f>#REF!</f>
        <v>#REF!</v>
      </c>
      <c r="F15" s="78" t="e">
        <f>#REF!</f>
        <v>#REF!</v>
      </c>
      <c r="G15" s="53" t="e">
        <f>#REF!</f>
        <v>#REF!</v>
      </c>
      <c r="H15" s="61" t="e">
        <f>#REF!</f>
        <v>#REF!</v>
      </c>
      <c r="I15" s="44" t="e">
        <f>C15+#REF!</f>
        <v>#REF!</v>
      </c>
      <c r="J15" s="53" t="e">
        <f>D15+#REF!</f>
        <v>#REF!</v>
      </c>
      <c r="K15" s="61" t="e">
        <f>E15+#REF!</f>
        <v>#REF!</v>
      </c>
      <c r="L15" s="44" t="e">
        <f>F15+#REF!</f>
        <v>#REF!</v>
      </c>
      <c r="M15" s="53" t="e">
        <f>G15+#REF!</f>
        <v>#REF!</v>
      </c>
      <c r="N15" s="61" t="e">
        <f>H15+#REF!</f>
        <v>#REF!</v>
      </c>
    </row>
    <row r="16" spans="1:14" ht="13.5" thickBot="1" x14ac:dyDescent="0.35">
      <c r="A16" s="149" t="s">
        <v>23</v>
      </c>
      <c r="B16" s="149"/>
      <c r="C16" s="55" t="e">
        <f>#REF!</f>
        <v>#REF!</v>
      </c>
      <c r="D16" s="56" t="e">
        <f>#REF!</f>
        <v>#REF!</v>
      </c>
      <c r="E16" s="62" t="e">
        <f>#REF!</f>
        <v>#REF!</v>
      </c>
      <c r="F16" s="79" t="e">
        <f>#REF!</f>
        <v>#REF!</v>
      </c>
      <c r="G16" s="56" t="e">
        <f>#REF!</f>
        <v>#REF!</v>
      </c>
      <c r="H16" s="62" t="e">
        <f>#REF!</f>
        <v>#REF!</v>
      </c>
      <c r="I16" s="57" t="e">
        <f>C16+#REF!</f>
        <v>#REF!</v>
      </c>
      <c r="J16" s="56" t="e">
        <f>D16+#REF!</f>
        <v>#REF!</v>
      </c>
      <c r="K16" s="62" t="e">
        <f>E16+#REF!</f>
        <v>#REF!</v>
      </c>
      <c r="L16" s="57" t="e">
        <f>F16+#REF!</f>
        <v>#REF!</v>
      </c>
      <c r="M16" s="56" t="e">
        <f>G16+#REF!</f>
        <v>#REF!</v>
      </c>
      <c r="N16" s="62" t="e">
        <f>H16+#REF!</f>
        <v>#REF!</v>
      </c>
    </row>
    <row r="17" spans="1:14" ht="13.5" thickBot="1" x14ac:dyDescent="0.35">
      <c r="A17" s="149" t="s">
        <v>24</v>
      </c>
      <c r="B17" s="149"/>
      <c r="C17" s="55" t="e">
        <f>#REF!</f>
        <v>#REF!</v>
      </c>
      <c r="D17" s="56" t="e">
        <f>#REF!</f>
        <v>#REF!</v>
      </c>
      <c r="E17" s="62" t="e">
        <f>#REF!</f>
        <v>#REF!</v>
      </c>
      <c r="F17" s="79" t="e">
        <f>#REF!</f>
        <v>#REF!</v>
      </c>
      <c r="G17" s="56" t="e">
        <f>#REF!</f>
        <v>#REF!</v>
      </c>
      <c r="H17" s="62" t="e">
        <f>#REF!</f>
        <v>#REF!</v>
      </c>
      <c r="I17" s="57" t="e">
        <f>C17+#REF!</f>
        <v>#REF!</v>
      </c>
      <c r="J17" s="56" t="e">
        <f>D17+#REF!</f>
        <v>#REF!</v>
      </c>
      <c r="K17" s="62" t="e">
        <f>E17+#REF!</f>
        <v>#REF!</v>
      </c>
      <c r="L17" s="57" t="e">
        <f>F17+#REF!</f>
        <v>#REF!</v>
      </c>
      <c r="M17" s="56" t="e">
        <f>G17+#REF!</f>
        <v>#REF!</v>
      </c>
      <c r="N17" s="62" t="e">
        <f>H17+#REF!</f>
        <v>#REF!</v>
      </c>
    </row>
    <row r="18" spans="1:14" ht="13.5" thickBot="1" x14ac:dyDescent="0.35">
      <c r="A18" s="149" t="s">
        <v>25</v>
      </c>
      <c r="B18" s="149"/>
      <c r="C18" s="55" t="e">
        <f>#REF!</f>
        <v>#REF!</v>
      </c>
      <c r="D18" s="56" t="e">
        <f>#REF!</f>
        <v>#REF!</v>
      </c>
      <c r="E18" s="62" t="e">
        <f>#REF!</f>
        <v>#REF!</v>
      </c>
      <c r="F18" s="79" t="e">
        <f>#REF!</f>
        <v>#REF!</v>
      </c>
      <c r="G18" s="56" t="e">
        <f>#REF!</f>
        <v>#REF!</v>
      </c>
      <c r="H18" s="62" t="e">
        <f>#REF!</f>
        <v>#REF!</v>
      </c>
      <c r="I18" s="57" t="e">
        <f>C18+#REF!</f>
        <v>#REF!</v>
      </c>
      <c r="J18" s="56" t="e">
        <f>D18+#REF!</f>
        <v>#REF!</v>
      </c>
      <c r="K18" s="62" t="e">
        <f>E18+#REF!</f>
        <v>#REF!</v>
      </c>
      <c r="L18" s="57" t="e">
        <f>F18+#REF!</f>
        <v>#REF!</v>
      </c>
      <c r="M18" s="56" t="e">
        <f>G18+#REF!</f>
        <v>#REF!</v>
      </c>
      <c r="N18" s="62" t="e">
        <f>H18+#REF!</f>
        <v>#REF!</v>
      </c>
    </row>
    <row r="19" spans="1:14" ht="13.5" thickBot="1" x14ac:dyDescent="0.35">
      <c r="A19" s="149" t="s">
        <v>26</v>
      </c>
      <c r="B19" s="149"/>
      <c r="C19" s="55" t="e">
        <f>#REF!</f>
        <v>#REF!</v>
      </c>
      <c r="D19" s="56" t="e">
        <f>#REF!</f>
        <v>#REF!</v>
      </c>
      <c r="E19" s="62" t="e">
        <f>#REF!</f>
        <v>#REF!</v>
      </c>
      <c r="F19" s="79" t="e">
        <f>#REF!</f>
        <v>#REF!</v>
      </c>
      <c r="G19" s="56" t="e">
        <f>#REF!</f>
        <v>#REF!</v>
      </c>
      <c r="H19" s="62" t="e">
        <f>#REF!</f>
        <v>#REF!</v>
      </c>
      <c r="I19" s="57" t="e">
        <f>C19+#REF!</f>
        <v>#REF!</v>
      </c>
      <c r="J19" s="56" t="e">
        <f>D19+#REF!</f>
        <v>#REF!</v>
      </c>
      <c r="K19" s="62" t="e">
        <f>E19+#REF!</f>
        <v>#REF!</v>
      </c>
      <c r="L19" s="57" t="e">
        <f>F19+#REF!</f>
        <v>#REF!</v>
      </c>
      <c r="M19" s="56" t="e">
        <f>G19+#REF!</f>
        <v>#REF!</v>
      </c>
      <c r="N19" s="62" t="e">
        <f>H19+#REF!</f>
        <v>#REF!</v>
      </c>
    </row>
    <row r="20" spans="1:14" ht="13.5" thickBot="1" x14ac:dyDescent="0.35">
      <c r="A20" s="150" t="s">
        <v>27</v>
      </c>
      <c r="B20" s="150"/>
      <c r="C20" s="26" t="e">
        <f>SUM(C7:C19)</f>
        <v>#REF!</v>
      </c>
      <c r="D20" s="58" t="e">
        <f>SUM(D7,D10,D11)</f>
        <v>#REF!</v>
      </c>
      <c r="E20" s="59" t="e">
        <f>SUM(E7:E19)</f>
        <v>#REF!</v>
      </c>
      <c r="F20" s="26" t="e">
        <f>#REF!</f>
        <v>#REF!</v>
      </c>
      <c r="G20" s="58" t="e">
        <f>#REF!</f>
        <v>#REF!</v>
      </c>
      <c r="H20" s="59" t="e">
        <f>#REF!</f>
        <v>#REF!</v>
      </c>
      <c r="I20" s="7" t="e">
        <f>C20+#REF!</f>
        <v>#REF!</v>
      </c>
      <c r="J20" s="58" t="e">
        <f>D20+#REF!</f>
        <v>#REF!</v>
      </c>
      <c r="K20" s="59" t="e">
        <f>E20+#REF!</f>
        <v>#REF!</v>
      </c>
      <c r="L20" s="8" t="e">
        <f>F20+#REF!</f>
        <v>#REF!</v>
      </c>
      <c r="M20" s="58" t="e">
        <f>G20+#REF!</f>
        <v>#REF!</v>
      </c>
      <c r="N20" s="59" t="e">
        <f>H20+#REF!</f>
        <v>#REF!</v>
      </c>
    </row>
  </sheetData>
  <mergeCells count="15">
    <mergeCell ref="C1:L2"/>
    <mergeCell ref="M1:N3"/>
    <mergeCell ref="C3:L3"/>
    <mergeCell ref="C4:H4"/>
    <mergeCell ref="I4:N4"/>
    <mergeCell ref="C5:E5"/>
    <mergeCell ref="F5:H5"/>
    <mergeCell ref="I5:K5"/>
    <mergeCell ref="L5:N5"/>
    <mergeCell ref="A16:B16"/>
    <mergeCell ref="A17:B17"/>
    <mergeCell ref="A18:B18"/>
    <mergeCell ref="A19:B19"/>
    <mergeCell ref="A20:B20"/>
    <mergeCell ref="A1:B6"/>
  </mergeCells>
  <printOptions horizontalCentered="1" gridLines="1"/>
  <pageMargins left="1" right="1" top="1" bottom="1" header="0.5" footer="0.5"/>
  <pageSetup scale="65" orientation="landscape" r:id="rId1"/>
  <headerFooter alignWithMargins="0">
    <oddHeader>&amp;C
&amp;G</oddHeader>
    <oddFooter>&amp;L&amp;"Arial,Bold"Calendar Year to Date&amp;R&amp;"Arial,Bold"Page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MOBILE</vt:lpstr>
      <vt:lpstr>Type then Month</vt:lpstr>
      <vt:lpstr>YoY Change - 2014-2015</vt:lpstr>
      <vt:lpstr>TEMPLATE CY 2018</vt:lpstr>
      <vt:lpstr>June 2017 - CY</vt:lpstr>
    </vt:vector>
  </TitlesOfParts>
  <Company>City of Las Vegas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Las Vegas</dc:creator>
  <cp:lastModifiedBy>Tasha I. Ealy</cp:lastModifiedBy>
  <cp:lastPrinted>2019-06-05T21:36:34Z</cp:lastPrinted>
  <dcterms:created xsi:type="dcterms:W3CDTF">2000-01-03T16:19:27Z</dcterms:created>
  <dcterms:modified xsi:type="dcterms:W3CDTF">2019-06-05T21:59:38Z</dcterms:modified>
</cp:coreProperties>
</file>